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120" yWindow="105" windowWidth="19020" windowHeight="11895" tabRatio="913" activeTab="1"/>
  </bookViews>
  <sheets>
    <sheet name="Gradual Heating 56C All Data" sheetId="55" r:id="rId1"/>
    <sheet name="Waterbath 56C All Data" sheetId="56" r:id="rId2"/>
    <sheet name="12662 Un-chilled Coroller" sheetId="13" r:id="rId3"/>
    <sheet name="12662 Un-chilled" sheetId="7" r:id="rId4"/>
    <sheet name="12662 Pre-chilled Albert" sheetId="23" r:id="rId5"/>
    <sheet name="12662 Pre-chilled" sheetId="8" r:id="rId6"/>
    <sheet name="13126 Un-chilled Coroller" sheetId="41" r:id="rId7"/>
    <sheet name="13126UC" sheetId="11" r:id="rId8"/>
    <sheet name="13126PC_Albert" sheetId="57" r:id="rId9"/>
    <sheet name="13126PC" sheetId="12" r:id="rId10"/>
    <sheet name="13136 Un-chilled Coroller" sheetId="25" r:id="rId11"/>
    <sheet name="13136 Un-chilled Data" sheetId="9" r:id="rId12"/>
    <sheet name="13136 Pre-chilled Albert" sheetId="39" r:id="rId13"/>
    <sheet name="13136 Pre-chilled Data" sheetId="10" r:id="rId14"/>
  </sheets>
  <definedNames>
    <definedName name="solver_adj" localSheetId="4" hidden="1">'12662 Pre-chilled Albert'!$G$2:$G$5</definedName>
    <definedName name="solver_adj" localSheetId="2" hidden="1">'12662 Un-chilled Coroller'!$G$2:$G$6</definedName>
    <definedName name="solver_adj" localSheetId="6" hidden="1">'13126 Un-chilled Coroller'!$G$2:$G$6</definedName>
    <definedName name="solver_adj" localSheetId="8" hidden="1">'13126PC_Albert'!$G$2:$G$5</definedName>
    <definedName name="solver_adj" localSheetId="12" hidden="1">'13136 Pre-chilled Albert'!$G$2:$G$5</definedName>
    <definedName name="solver_adj" localSheetId="10" hidden="1">'13136 Un-chilled Coroller'!$G$2:$G$6</definedName>
    <definedName name="solver_cvg" localSheetId="4" hidden="1">0.0000000001</definedName>
    <definedName name="solver_cvg" localSheetId="2" hidden="1">0.0000000001</definedName>
    <definedName name="solver_cvg" localSheetId="6" hidden="1">0.0000000001</definedName>
    <definedName name="solver_cvg" localSheetId="8" hidden="1">0.0000000001</definedName>
    <definedName name="solver_cvg" localSheetId="12" hidden="1">0.0000000001</definedName>
    <definedName name="solver_cvg" localSheetId="10" hidden="1">0.0000000001</definedName>
    <definedName name="solver_drv" localSheetId="4" hidden="1">2</definedName>
    <definedName name="solver_drv" localSheetId="2" hidden="1">2</definedName>
    <definedName name="solver_drv" localSheetId="6" hidden="1">2</definedName>
    <definedName name="solver_drv" localSheetId="8" hidden="1">2</definedName>
    <definedName name="solver_drv" localSheetId="12" hidden="1">2</definedName>
    <definedName name="solver_drv" localSheetId="10" hidden="1">2</definedName>
    <definedName name="solver_est" localSheetId="4" hidden="1">2</definedName>
    <definedName name="solver_est" localSheetId="2" hidden="1">2</definedName>
    <definedName name="solver_est" localSheetId="6" hidden="1">2</definedName>
    <definedName name="solver_est" localSheetId="8" hidden="1">2</definedName>
    <definedName name="solver_est" localSheetId="12" hidden="1">2</definedName>
    <definedName name="solver_est" localSheetId="10" hidden="1">2</definedName>
    <definedName name="solver_itr" localSheetId="4" hidden="1">10000</definedName>
    <definedName name="solver_itr" localSheetId="2" hidden="1">10000</definedName>
    <definedName name="solver_itr" localSheetId="6" hidden="1">10000</definedName>
    <definedName name="solver_itr" localSheetId="8" hidden="1">10000</definedName>
    <definedName name="solver_itr" localSheetId="12" hidden="1">10000</definedName>
    <definedName name="solver_itr" localSheetId="10" hidden="1">10000</definedName>
    <definedName name="solver_lhs1" localSheetId="4" hidden="1">'12662 Pre-chilled Albert'!$G$4</definedName>
    <definedName name="solver_lhs1" localSheetId="2" hidden="1">'12662 Un-chilled Coroller'!$G$2</definedName>
    <definedName name="solver_lhs1" localSheetId="6" hidden="1">'13126 Un-chilled Coroller'!$G$2</definedName>
    <definedName name="solver_lhs1" localSheetId="8" hidden="1">'13126PC_Albert'!$G$4</definedName>
    <definedName name="solver_lhs1" localSheetId="12" hidden="1">'13136 Pre-chilled Albert'!$G$4</definedName>
    <definedName name="solver_lhs1" localSheetId="10" hidden="1">'13136 Un-chilled Coroller'!$G$2</definedName>
    <definedName name="solver_lhs2" localSheetId="4" hidden="1">'12662 Pre-chilled Albert'!$G$4</definedName>
    <definedName name="solver_lhs2" localSheetId="2" hidden="1">'12662 Un-chilled Coroller'!$G$6</definedName>
    <definedName name="solver_lhs2" localSheetId="6" hidden="1">'13126 Un-chilled Coroller'!$G$6</definedName>
    <definedName name="solver_lhs2" localSheetId="8" hidden="1">'13126PC_Albert'!$G$4</definedName>
    <definedName name="solver_lhs2" localSheetId="12" hidden="1">'13136 Pre-chilled Albert'!$G$4</definedName>
    <definedName name="solver_lhs2" localSheetId="10" hidden="1">'13136 Un-chilled Coroller'!$G$6</definedName>
    <definedName name="solver_lhs3" localSheetId="4" hidden="1">'12662 Pre-chilled Albert'!$G$3</definedName>
    <definedName name="solver_lhs3" localSheetId="2" hidden="1">'12662 Un-chilled Coroller'!$G$6</definedName>
    <definedName name="solver_lhs3" localSheetId="6" hidden="1">'13126 Un-chilled Coroller'!$G$6</definedName>
    <definedName name="solver_lhs3" localSheetId="8" hidden="1">'13126PC_Albert'!$G$3</definedName>
    <definedName name="solver_lhs3" localSheetId="12" hidden="1">'13136 Pre-chilled Albert'!$G$3</definedName>
    <definedName name="solver_lhs3" localSheetId="10" hidden="1">'13136 Un-chilled Coroller'!$G$6</definedName>
    <definedName name="solver_lhs4" localSheetId="4" hidden="1">'12662 Pre-chilled Albert'!$G$3</definedName>
    <definedName name="solver_lhs4" localSheetId="2" hidden="1">'12662 Un-chilled Coroller'!$G$6</definedName>
    <definedName name="solver_lhs4" localSheetId="6" hidden="1">'13126 Un-chilled Coroller'!$G$6</definedName>
    <definedName name="solver_lhs4" localSheetId="8" hidden="1">'13126PC_Albert'!$G$3</definedName>
    <definedName name="solver_lhs4" localSheetId="12" hidden="1">'13136 Pre-chilled Albert'!$G$3</definedName>
    <definedName name="solver_lhs4" localSheetId="10" hidden="1">'13136 Un-chilled Coroller'!$G$6</definedName>
    <definedName name="solver_lhs5" localSheetId="4" hidden="1">'12662 Pre-chilled Albert'!$G$4</definedName>
    <definedName name="solver_lhs5" localSheetId="2" hidden="1">'12662 Un-chilled Coroller'!$G$6</definedName>
    <definedName name="solver_lhs5" localSheetId="6" hidden="1">'13126 Un-chilled Coroller'!$G$6</definedName>
    <definedName name="solver_lhs5" localSheetId="8" hidden="1">'13126PC_Albert'!$G$4</definedName>
    <definedName name="solver_lhs5" localSheetId="12" hidden="1">'13136 Pre-chilled Albert'!$G$4</definedName>
    <definedName name="solver_lhs5" localSheetId="10" hidden="1">'13136 Un-chilled Coroller'!$G$6</definedName>
    <definedName name="solver_lhs6" localSheetId="2" hidden="1">'12662 Un-chilled Coroller'!$G$4</definedName>
    <definedName name="solver_lhs6" localSheetId="6" hidden="1">'13126 Un-chilled Coroller'!$G$4</definedName>
    <definedName name="solver_lhs6" localSheetId="10" hidden="1">'13136 Un-chilled Coroller'!$G$4</definedName>
    <definedName name="solver_lhs7" localSheetId="2" hidden="1">'12662 Un-chilled Coroller'!$G$2</definedName>
    <definedName name="solver_lhs7" localSheetId="6" hidden="1">'13126 Un-chilled Coroller'!$G$2</definedName>
    <definedName name="solver_lhs7" localSheetId="10" hidden="1">'13136 Un-chilled Coroller'!$G$2</definedName>
    <definedName name="solver_lin" localSheetId="4" hidden="1">2</definedName>
    <definedName name="solver_lin" localSheetId="2" hidden="1">2</definedName>
    <definedName name="solver_lin" localSheetId="6" hidden="1">2</definedName>
    <definedName name="solver_lin" localSheetId="8" hidden="1">2</definedName>
    <definedName name="solver_lin" localSheetId="12" hidden="1">2</definedName>
    <definedName name="solver_lin" localSheetId="10" hidden="1">2</definedName>
    <definedName name="solver_neg" localSheetId="4" hidden="1">2</definedName>
    <definedName name="solver_neg" localSheetId="2" hidden="1">2</definedName>
    <definedName name="solver_neg" localSheetId="6" hidden="1">2</definedName>
    <definedName name="solver_neg" localSheetId="8" hidden="1">2</definedName>
    <definedName name="solver_neg" localSheetId="12" hidden="1">2</definedName>
    <definedName name="solver_neg" localSheetId="10" hidden="1">2</definedName>
    <definedName name="solver_num" localSheetId="4" hidden="1">0</definedName>
    <definedName name="solver_num" localSheetId="2" hidden="1">0</definedName>
    <definedName name="solver_num" localSheetId="6" hidden="1">0</definedName>
    <definedName name="solver_num" localSheetId="8" hidden="1">0</definedName>
    <definedName name="solver_num" localSheetId="12" hidden="1">0</definedName>
    <definedName name="solver_num" localSheetId="10" hidden="1">0</definedName>
    <definedName name="solver_nwt" localSheetId="4" hidden="1">2</definedName>
    <definedName name="solver_nwt" localSheetId="2" hidden="1">2</definedName>
    <definedName name="solver_nwt" localSheetId="6" hidden="1">2</definedName>
    <definedName name="solver_nwt" localSheetId="8" hidden="1">2</definedName>
    <definedName name="solver_nwt" localSheetId="12" hidden="1">2</definedName>
    <definedName name="solver_nwt" localSheetId="10" hidden="1">2</definedName>
    <definedName name="solver_opt" localSheetId="4" hidden="1">'12662 Pre-chilled Albert'!$D$26</definedName>
    <definedName name="solver_opt" localSheetId="2" hidden="1">'12662 Un-chilled Coroller'!$D$26</definedName>
    <definedName name="solver_opt" localSheetId="6" hidden="1">'13126 Un-chilled Coroller'!$D$21</definedName>
    <definedName name="solver_opt" localSheetId="8" hidden="1">'13126PC_Albert'!$D$25</definedName>
    <definedName name="solver_opt" localSheetId="12" hidden="1">'13136 Pre-chilled Albert'!$D$25</definedName>
    <definedName name="solver_opt" localSheetId="10" hidden="1">'13136 Un-chilled Coroller'!$D$26</definedName>
    <definedName name="solver_pre" localSheetId="4" hidden="1">0.000000000001</definedName>
    <definedName name="solver_pre" localSheetId="2" hidden="1">0.000000000001</definedName>
    <definedName name="solver_pre" localSheetId="6" hidden="1">0.000000000001</definedName>
    <definedName name="solver_pre" localSheetId="8" hidden="1">0.000000000001</definedName>
    <definedName name="solver_pre" localSheetId="12" hidden="1">0.000000000001</definedName>
    <definedName name="solver_pre" localSheetId="10" hidden="1">0.000000000001</definedName>
    <definedName name="solver_rel1" localSheetId="4" hidden="1">3</definedName>
    <definedName name="solver_rel1" localSheetId="2" hidden="1">1</definedName>
    <definedName name="solver_rel1" localSheetId="6" hidden="1">1</definedName>
    <definedName name="solver_rel1" localSheetId="8" hidden="1">3</definedName>
    <definedName name="solver_rel1" localSheetId="12" hidden="1">3</definedName>
    <definedName name="solver_rel1" localSheetId="10" hidden="1">1</definedName>
    <definedName name="solver_rel2" localSheetId="4" hidden="1">3</definedName>
    <definedName name="solver_rel2" localSheetId="2" hidden="1">3</definedName>
    <definedName name="solver_rel2" localSheetId="6" hidden="1">3</definedName>
    <definedName name="solver_rel2" localSheetId="8" hidden="1">3</definedName>
    <definedName name="solver_rel2" localSheetId="12" hidden="1">3</definedName>
    <definedName name="solver_rel2" localSheetId="10" hidden="1">3</definedName>
    <definedName name="solver_rel3" localSheetId="4" hidden="1">3</definedName>
    <definedName name="solver_rel3" localSheetId="2" hidden="1">3</definedName>
    <definedName name="solver_rel3" localSheetId="6" hidden="1">3</definedName>
    <definedName name="solver_rel3" localSheetId="8" hidden="1">3</definedName>
    <definedName name="solver_rel3" localSheetId="12" hidden="1">3</definedName>
    <definedName name="solver_rel3" localSheetId="10" hidden="1">3</definedName>
    <definedName name="solver_rel4" localSheetId="4" hidden="1">3</definedName>
    <definedName name="solver_rel4" localSheetId="2" hidden="1">3</definedName>
    <definedName name="solver_rel4" localSheetId="6" hidden="1">3</definedName>
    <definedName name="solver_rel4" localSheetId="8" hidden="1">3</definedName>
    <definedName name="solver_rel4" localSheetId="12" hidden="1">3</definedName>
    <definedName name="solver_rel4" localSheetId="10" hidden="1">3</definedName>
    <definedName name="solver_rel5" localSheetId="4" hidden="1">3</definedName>
    <definedName name="solver_rel5" localSheetId="2" hidden="1">3</definedName>
    <definedName name="solver_rel5" localSheetId="6" hidden="1">3</definedName>
    <definedName name="solver_rel5" localSheetId="8" hidden="1">3</definedName>
    <definedName name="solver_rel5" localSheetId="12" hidden="1">3</definedName>
    <definedName name="solver_rel5" localSheetId="10" hidden="1">3</definedName>
    <definedName name="solver_rel6" localSheetId="2" hidden="1">1</definedName>
    <definedName name="solver_rel6" localSheetId="6" hidden="1">1</definedName>
    <definedName name="solver_rel6" localSheetId="10" hidden="1">1</definedName>
    <definedName name="solver_rel7" localSheetId="2" hidden="1">1</definedName>
    <definedName name="solver_rel7" localSheetId="6" hidden="1">1</definedName>
    <definedName name="solver_rel7" localSheetId="10" hidden="1">1</definedName>
    <definedName name="solver_rhs1" localSheetId="4" hidden="1">'12662 Pre-chilled Albert'!$J$1</definedName>
    <definedName name="solver_rhs1" localSheetId="2" hidden="1">3.0504095034776</definedName>
    <definedName name="solver_rhs1" localSheetId="6" hidden="1">2.64062338646732</definedName>
    <definedName name="solver_rhs1" localSheetId="8" hidden="1">'13126PC_Albert'!$J$1</definedName>
    <definedName name="solver_rhs1" localSheetId="12" hidden="1">'13136 Pre-chilled Albert'!$J$1</definedName>
    <definedName name="solver_rhs1" localSheetId="10" hidden="1">2.22596531581119</definedName>
    <definedName name="solver_rhs2" localSheetId="4" hidden="1">'12662 Pre-chilled Albert'!$J$1</definedName>
    <definedName name="solver_rhs2" localSheetId="2" hidden="1">'12662 Un-chilled Coroller'!$G$3</definedName>
    <definedName name="solver_rhs2" localSheetId="6" hidden="1">'13126 Un-chilled Coroller'!$G$3</definedName>
    <definedName name="solver_rhs2" localSheetId="8" hidden="1">'13126PC_Albert'!$J$1</definedName>
    <definedName name="solver_rhs2" localSheetId="12" hidden="1">'13136 Pre-chilled Albert'!$J$1</definedName>
    <definedName name="solver_rhs2" localSheetId="10" hidden="1">'13136 Un-chilled Coroller'!$G$3</definedName>
    <definedName name="solver_rhs3" localSheetId="4" hidden="1">'12662 Pre-chilled Albert'!$G$4</definedName>
    <definedName name="solver_rhs3" localSheetId="2" hidden="1">'12662 Un-chilled Coroller'!$G$3</definedName>
    <definedName name="solver_rhs3" localSheetId="6" hidden="1">'13126 Un-chilled Coroller'!$G$3</definedName>
    <definedName name="solver_rhs3" localSheetId="8" hidden="1">'13126PC_Albert'!$G$4</definedName>
    <definedName name="solver_rhs3" localSheetId="12" hidden="1">'13136 Pre-chilled Albert'!$G$4</definedName>
    <definedName name="solver_rhs3" localSheetId="10" hidden="1">'13136 Un-chilled Coroller'!$G$3</definedName>
    <definedName name="solver_rhs4" localSheetId="4" hidden="1">'12662 Pre-chilled Albert'!$J$1</definedName>
    <definedName name="solver_rhs4" localSheetId="2" hidden="1">'12662 Un-chilled Coroller'!$J$1</definedName>
    <definedName name="solver_rhs4" localSheetId="6" hidden="1">'13126 Un-chilled Coroller'!$J$1</definedName>
    <definedName name="solver_rhs4" localSheetId="8" hidden="1">'13126PC_Albert'!$J$1</definedName>
    <definedName name="solver_rhs4" localSheetId="12" hidden="1">'13136 Pre-chilled Albert'!$J$1</definedName>
    <definedName name="solver_rhs4" localSheetId="10" hidden="1">'13136 Un-chilled Coroller'!$J$1</definedName>
    <definedName name="solver_rhs5" localSheetId="4" hidden="1">'12662 Pre-chilled Albert'!$J$1</definedName>
    <definedName name="solver_rhs5" localSheetId="2" hidden="1">'12662 Un-chilled Coroller'!$G$3</definedName>
    <definedName name="solver_rhs5" localSheetId="6" hidden="1">'13126 Un-chilled Coroller'!$G$3</definedName>
    <definedName name="solver_rhs5" localSheetId="8" hidden="1">'13126PC_Albert'!$J$1</definedName>
    <definedName name="solver_rhs5" localSheetId="12" hidden="1">'13136 Pre-chilled Albert'!$J$1</definedName>
    <definedName name="solver_rhs5" localSheetId="10" hidden="1">'13136 Un-chilled Coroller'!$G$3</definedName>
    <definedName name="solver_rhs6" localSheetId="2" hidden="1">6</definedName>
    <definedName name="solver_rhs6" localSheetId="6" hidden="1">6</definedName>
    <definedName name="solver_rhs6" localSheetId="10" hidden="1">6</definedName>
    <definedName name="solver_rhs7" localSheetId="2" hidden="1">3.0504095034776</definedName>
    <definedName name="solver_rhs7" localSheetId="6" hidden="1">2.64062338646732</definedName>
    <definedName name="solver_rhs7" localSheetId="10" hidden="1">2.22596531581119</definedName>
    <definedName name="solver_scl" localSheetId="4" hidden="1">0</definedName>
    <definedName name="solver_scl" localSheetId="2" hidden="1">0</definedName>
    <definedName name="solver_scl" localSheetId="6" hidden="1">0</definedName>
    <definedName name="solver_scl" localSheetId="8" hidden="1">0</definedName>
    <definedName name="solver_scl" localSheetId="12" hidden="1">0</definedName>
    <definedName name="solver_scl" localSheetId="10" hidden="1">0</definedName>
    <definedName name="solver_sho" localSheetId="4" hidden="1">2</definedName>
    <definedName name="solver_sho" localSheetId="2" hidden="1">2</definedName>
    <definedName name="solver_sho" localSheetId="6" hidden="1">2</definedName>
    <definedName name="solver_sho" localSheetId="8" hidden="1">2</definedName>
    <definedName name="solver_sho" localSheetId="12" hidden="1">2</definedName>
    <definedName name="solver_sho" localSheetId="10" hidden="1">2</definedName>
    <definedName name="solver_tim" localSheetId="4" hidden="1">100</definedName>
    <definedName name="solver_tim" localSheetId="2" hidden="1">100</definedName>
    <definedName name="solver_tim" localSheetId="6" hidden="1">100</definedName>
    <definedName name="solver_tim" localSheetId="8" hidden="1">100</definedName>
    <definedName name="solver_tim" localSheetId="12" hidden="1">100</definedName>
    <definedName name="solver_tim" localSheetId="10" hidden="1">100</definedName>
    <definedName name="solver_tol" localSheetId="4" hidden="1">0.05</definedName>
    <definedName name="solver_tol" localSheetId="2" hidden="1">0.05</definedName>
    <definedName name="solver_tol" localSheetId="6" hidden="1">0.05</definedName>
    <definedName name="solver_tol" localSheetId="8" hidden="1">0.05</definedName>
    <definedName name="solver_tol" localSheetId="12" hidden="1">0.05</definedName>
    <definedName name="solver_tol" localSheetId="10" hidden="1">0.05</definedName>
    <definedName name="solver_typ" localSheetId="4" hidden="1">2</definedName>
    <definedName name="solver_typ" localSheetId="2" hidden="1">2</definedName>
    <definedName name="solver_typ" localSheetId="6" hidden="1">2</definedName>
    <definedName name="solver_typ" localSheetId="8" hidden="1">2</definedName>
    <definedName name="solver_typ" localSheetId="12" hidden="1">2</definedName>
    <definedName name="solver_typ" localSheetId="10" hidden="1">2</definedName>
    <definedName name="solver_val" localSheetId="4" hidden="1">0</definedName>
    <definedName name="solver_val" localSheetId="2" hidden="1">0</definedName>
    <definedName name="solver_val" localSheetId="6" hidden="1">0</definedName>
    <definedName name="solver_val" localSheetId="8" hidden="1">0</definedName>
    <definedName name="solver_val" localSheetId="12" hidden="1">0</definedName>
    <definedName name="solver_val" localSheetId="10" hidden="1">0</definedName>
  </definedNames>
  <calcPr calcId="152511"/>
</workbook>
</file>

<file path=xl/calcChain.xml><?xml version="1.0" encoding="utf-8"?>
<calcChain xmlns="http://schemas.openxmlformats.org/spreadsheetml/2006/main">
  <c r="M3" i="57" l="1"/>
  <c r="C128" i="57"/>
  <c r="C127" i="57"/>
  <c r="C126" i="57"/>
  <c r="C125" i="57"/>
  <c r="C124" i="57"/>
  <c r="C123" i="57"/>
  <c r="C122" i="57"/>
  <c r="C121" i="57"/>
  <c r="C120" i="57"/>
  <c r="C119" i="57"/>
  <c r="C118" i="57"/>
  <c r="C117" i="57"/>
  <c r="C116" i="57"/>
  <c r="C115" i="57"/>
  <c r="C114" i="57"/>
  <c r="C113" i="57"/>
  <c r="C112" i="57"/>
  <c r="C111" i="57"/>
  <c r="C110" i="57"/>
  <c r="C109" i="57"/>
  <c r="C108" i="57"/>
  <c r="C107" i="57"/>
  <c r="C106" i="57"/>
  <c r="C105" i="57"/>
  <c r="C104" i="57"/>
  <c r="C103" i="57"/>
  <c r="C102" i="57"/>
  <c r="C101" i="57"/>
  <c r="C100" i="57"/>
  <c r="C99" i="57"/>
  <c r="C98" i="57"/>
  <c r="C97" i="57"/>
  <c r="C96" i="57"/>
  <c r="C95" i="57"/>
  <c r="C94" i="57"/>
  <c r="C93" i="57"/>
  <c r="C92" i="57"/>
  <c r="C91" i="57"/>
  <c r="C90" i="57"/>
  <c r="C89" i="57"/>
  <c r="C88" i="57"/>
  <c r="C87" i="57"/>
  <c r="C86" i="57"/>
  <c r="C85" i="57"/>
  <c r="C84" i="57"/>
  <c r="C83" i="57"/>
  <c r="C82" i="57"/>
  <c r="C81" i="57"/>
  <c r="C80" i="57"/>
  <c r="C7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C63" i="57"/>
  <c r="C62" i="57"/>
  <c r="C61" i="57"/>
  <c r="C60" i="57"/>
  <c r="C59" i="57"/>
  <c r="C58" i="57"/>
  <c r="C57" i="57"/>
  <c r="C56" i="57"/>
  <c r="C55" i="57"/>
  <c r="C54" i="57"/>
  <c r="C53" i="57"/>
  <c r="C52" i="57"/>
  <c r="C51" i="57"/>
  <c r="C50" i="57"/>
  <c r="C49" i="57"/>
  <c r="C48" i="57"/>
  <c r="C47" i="57"/>
  <c r="C46" i="57"/>
  <c r="C45" i="57"/>
  <c r="C44" i="57"/>
  <c r="C43" i="57"/>
  <c r="C42" i="57"/>
  <c r="C41" i="57"/>
  <c r="C40" i="57"/>
  <c r="C39" i="57"/>
  <c r="C38" i="57"/>
  <c r="C37" i="57"/>
  <c r="C36" i="57"/>
  <c r="C35" i="57"/>
  <c r="C34" i="57"/>
  <c r="C33" i="57"/>
  <c r="C32" i="57"/>
  <c r="C31" i="57"/>
  <c r="C30" i="57"/>
  <c r="C29" i="57"/>
  <c r="C28" i="57"/>
  <c r="C24" i="57"/>
  <c r="D24" i="57" s="1"/>
  <c r="C23" i="57"/>
  <c r="D23" i="57" s="1"/>
  <c r="C22" i="57"/>
  <c r="D22" i="57" s="1"/>
  <c r="C21" i="57"/>
  <c r="D21" i="57" s="1"/>
  <c r="C20" i="57"/>
  <c r="D20" i="57" s="1"/>
  <c r="C19" i="57"/>
  <c r="D19" i="57" s="1"/>
  <c r="C18" i="57"/>
  <c r="D18" i="57" s="1"/>
  <c r="C17" i="57"/>
  <c r="D17" i="57" s="1"/>
  <c r="C16" i="57"/>
  <c r="D16" i="57" s="1"/>
  <c r="C15" i="57"/>
  <c r="D15" i="57" s="1"/>
  <c r="C14" i="57"/>
  <c r="D14" i="57" s="1"/>
  <c r="C13" i="57"/>
  <c r="D13" i="57" s="1"/>
  <c r="C12" i="57"/>
  <c r="D12" i="57" s="1"/>
  <c r="C11" i="57"/>
  <c r="D11" i="57" s="1"/>
  <c r="C10" i="57"/>
  <c r="D10" i="57" s="1"/>
  <c r="C9" i="57"/>
  <c r="D9" i="57" s="1"/>
  <c r="C8" i="57"/>
  <c r="D8" i="57" s="1"/>
  <c r="C7" i="57"/>
  <c r="D7" i="57" s="1"/>
  <c r="C6" i="57"/>
  <c r="D6" i="57" s="1"/>
  <c r="C5" i="57"/>
  <c r="D5" i="57" s="1"/>
  <c r="C4" i="57"/>
  <c r="D4" i="57" s="1"/>
  <c r="C3" i="57"/>
  <c r="D3" i="57" s="1"/>
  <c r="C2" i="57"/>
  <c r="D2" i="57" s="1"/>
  <c r="D25" i="57" l="1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78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403" i="23"/>
  <c r="C404" i="23"/>
  <c r="C405" i="23"/>
  <c r="C406" i="23"/>
  <c r="C407" i="23"/>
  <c r="C408" i="23"/>
  <c r="C409" i="23"/>
  <c r="C410" i="23"/>
  <c r="C411" i="23"/>
  <c r="C412" i="23"/>
  <c r="C413" i="23"/>
  <c r="C414" i="23"/>
  <c r="C415" i="23"/>
  <c r="C416" i="23"/>
  <c r="C417" i="23"/>
  <c r="C418" i="23"/>
  <c r="C419" i="23"/>
  <c r="C420" i="23"/>
  <c r="C421" i="23"/>
  <c r="C422" i="23"/>
  <c r="C423" i="23"/>
  <c r="C424" i="23"/>
  <c r="C425" i="23"/>
  <c r="C426" i="23"/>
  <c r="C427" i="23"/>
  <c r="C428" i="23"/>
  <c r="C429" i="23"/>
  <c r="C430" i="23"/>
  <c r="C431" i="23"/>
  <c r="C432" i="23"/>
  <c r="C433" i="23"/>
  <c r="C434" i="23"/>
  <c r="C435" i="23"/>
  <c r="C436" i="23"/>
  <c r="C437" i="23"/>
  <c r="C438" i="23"/>
  <c r="C439" i="23"/>
  <c r="C440" i="23"/>
  <c r="C441" i="23"/>
  <c r="C442" i="23"/>
  <c r="C443" i="23"/>
  <c r="C444" i="23"/>
  <c r="C445" i="23"/>
  <c r="C446" i="23"/>
  <c r="C447" i="23"/>
  <c r="C448" i="23"/>
  <c r="C449" i="23"/>
  <c r="C450" i="23"/>
  <c r="C451" i="23"/>
  <c r="C452" i="23"/>
  <c r="C453" i="23"/>
  <c r="C454" i="23"/>
  <c r="C455" i="23"/>
  <c r="C456" i="23"/>
  <c r="C457" i="23"/>
  <c r="C458" i="23"/>
  <c r="C459" i="23"/>
  <c r="C460" i="23"/>
  <c r="C461" i="23"/>
  <c r="C462" i="23"/>
  <c r="C463" i="23"/>
  <c r="C464" i="23"/>
  <c r="C465" i="23"/>
  <c r="C466" i="23"/>
  <c r="C467" i="23"/>
  <c r="C468" i="23"/>
  <c r="C469" i="23"/>
  <c r="C470" i="23"/>
  <c r="C471" i="23"/>
  <c r="C472" i="23"/>
  <c r="C473" i="23"/>
  <c r="C474" i="23"/>
  <c r="C475" i="23"/>
  <c r="C476" i="23"/>
  <c r="C477" i="23"/>
  <c r="C478" i="23"/>
  <c r="C479" i="23"/>
  <c r="C480" i="23"/>
  <c r="C481" i="23"/>
  <c r="C482" i="23"/>
  <c r="C483" i="23"/>
  <c r="C484" i="23"/>
  <c r="C485" i="23"/>
  <c r="C486" i="23"/>
  <c r="C487" i="23"/>
  <c r="C488" i="23"/>
  <c r="C489" i="23"/>
  <c r="C490" i="23"/>
  <c r="C491" i="23"/>
  <c r="C492" i="23"/>
  <c r="C493" i="23"/>
  <c r="C494" i="23"/>
  <c r="C495" i="23"/>
  <c r="C496" i="23"/>
  <c r="C497" i="23"/>
  <c r="C498" i="23"/>
  <c r="C499" i="23"/>
  <c r="C500" i="23"/>
  <c r="C501" i="23"/>
  <c r="C502" i="23"/>
  <c r="C503" i="23"/>
  <c r="C504" i="23"/>
  <c r="C505" i="23"/>
  <c r="C506" i="23"/>
  <c r="C507" i="23"/>
  <c r="C508" i="23"/>
  <c r="C509" i="23"/>
  <c r="C510" i="23"/>
  <c r="C511" i="23"/>
  <c r="C512" i="23"/>
  <c r="C513" i="23"/>
  <c r="C514" i="23"/>
  <c r="C515" i="23"/>
  <c r="C516" i="23"/>
  <c r="C517" i="23"/>
  <c r="C518" i="23"/>
  <c r="C519" i="23"/>
  <c r="C520" i="23"/>
  <c r="C521" i="23"/>
  <c r="C522" i="23"/>
  <c r="C523" i="23"/>
  <c r="C524" i="23"/>
  <c r="C525" i="23"/>
  <c r="C526" i="23"/>
  <c r="C527" i="23"/>
  <c r="C528" i="23"/>
  <c r="C529" i="23"/>
  <c r="C530" i="23"/>
  <c r="C531" i="23"/>
  <c r="C532" i="23"/>
  <c r="C533" i="23"/>
  <c r="C534" i="23"/>
  <c r="C535" i="23"/>
  <c r="C536" i="23"/>
  <c r="C537" i="23"/>
  <c r="C538" i="23"/>
  <c r="C539" i="23"/>
  <c r="C540" i="23"/>
  <c r="C541" i="23"/>
  <c r="C542" i="23"/>
  <c r="C543" i="23"/>
  <c r="C544" i="23"/>
  <c r="C545" i="23"/>
  <c r="C546" i="23"/>
  <c r="C547" i="23"/>
  <c r="C548" i="23"/>
  <c r="C549" i="23"/>
  <c r="C550" i="23"/>
  <c r="C551" i="23"/>
  <c r="C552" i="23"/>
  <c r="C553" i="23"/>
  <c r="C554" i="23"/>
  <c r="C555" i="23"/>
  <c r="C556" i="23"/>
  <c r="C557" i="23"/>
  <c r="C558" i="23"/>
  <c r="C559" i="23"/>
  <c r="C560" i="23"/>
  <c r="C561" i="23"/>
  <c r="C562" i="23"/>
  <c r="C563" i="23"/>
  <c r="C564" i="23"/>
  <c r="C565" i="23"/>
  <c r="C566" i="23"/>
  <c r="C567" i="23"/>
  <c r="C568" i="23"/>
  <c r="C569" i="23"/>
  <c r="C570" i="23"/>
  <c r="C571" i="23"/>
  <c r="C572" i="23"/>
  <c r="C573" i="23"/>
  <c r="C574" i="23"/>
  <c r="C575" i="23"/>
  <c r="C576" i="23"/>
  <c r="C577" i="23"/>
  <c r="C578" i="23"/>
  <c r="C579" i="23"/>
  <c r="C580" i="23"/>
  <c r="C581" i="23"/>
  <c r="C582" i="23"/>
  <c r="C583" i="23"/>
  <c r="C584" i="23"/>
  <c r="C585" i="23"/>
  <c r="C586" i="23"/>
  <c r="C587" i="23"/>
  <c r="C588" i="23"/>
  <c r="C589" i="23"/>
  <c r="C590" i="23"/>
  <c r="C591" i="23"/>
  <c r="C592" i="23"/>
  <c r="C593" i="23"/>
  <c r="C594" i="23"/>
  <c r="C595" i="23"/>
  <c r="C596" i="23"/>
  <c r="C597" i="23"/>
  <c r="C598" i="23"/>
  <c r="C599" i="23"/>
  <c r="C600" i="23"/>
  <c r="C601" i="23"/>
  <c r="C602" i="23"/>
  <c r="C603" i="23"/>
  <c r="C604" i="23"/>
  <c r="C605" i="23"/>
  <c r="C606" i="23"/>
  <c r="C607" i="23"/>
  <c r="C608" i="23"/>
  <c r="C609" i="23"/>
  <c r="C610" i="23"/>
  <c r="C611" i="23"/>
  <c r="C612" i="23"/>
  <c r="C613" i="23"/>
  <c r="C614" i="23"/>
  <c r="C615" i="23"/>
  <c r="C616" i="23"/>
  <c r="C617" i="23"/>
  <c r="C618" i="23"/>
  <c r="C619" i="23"/>
  <c r="C620" i="23"/>
  <c r="C621" i="23"/>
  <c r="C622" i="23"/>
  <c r="C623" i="23"/>
  <c r="C624" i="23"/>
  <c r="C625" i="23"/>
  <c r="C626" i="23"/>
  <c r="C627" i="23"/>
  <c r="C628" i="23"/>
  <c r="C629" i="23"/>
  <c r="C630" i="23"/>
  <c r="C631" i="23"/>
  <c r="C632" i="23"/>
  <c r="C633" i="23"/>
  <c r="C634" i="23"/>
  <c r="C635" i="23"/>
  <c r="C636" i="23"/>
  <c r="C637" i="23"/>
  <c r="C638" i="23"/>
  <c r="C639" i="23"/>
  <c r="C640" i="23"/>
  <c r="C641" i="23"/>
  <c r="C642" i="23"/>
  <c r="C643" i="23"/>
  <c r="C644" i="23"/>
  <c r="C645" i="23"/>
  <c r="C646" i="23"/>
  <c r="C647" i="23"/>
  <c r="C648" i="23"/>
  <c r="C649" i="23"/>
  <c r="C650" i="23"/>
  <c r="C651" i="23"/>
  <c r="C652" i="23"/>
  <c r="C653" i="23"/>
  <c r="C654" i="23"/>
  <c r="C655" i="23"/>
  <c r="C656" i="23"/>
  <c r="C657" i="23"/>
  <c r="C658" i="23"/>
  <c r="C659" i="23"/>
  <c r="C660" i="23"/>
  <c r="C661" i="23"/>
  <c r="C662" i="23"/>
  <c r="C663" i="23"/>
  <c r="C664" i="23"/>
  <c r="C665" i="23"/>
  <c r="C666" i="23"/>
  <c r="C667" i="23"/>
  <c r="C668" i="23"/>
  <c r="C669" i="23"/>
  <c r="C670" i="23"/>
  <c r="C671" i="23"/>
  <c r="C672" i="23"/>
  <c r="C673" i="23"/>
  <c r="C674" i="23"/>
  <c r="C675" i="23"/>
  <c r="C676" i="23"/>
  <c r="C677" i="23"/>
  <c r="C678" i="23"/>
  <c r="C679" i="23"/>
  <c r="C680" i="23"/>
  <c r="C681" i="23"/>
  <c r="C682" i="23"/>
  <c r="C683" i="23"/>
  <c r="C684" i="23"/>
  <c r="C685" i="23"/>
  <c r="C686" i="23"/>
  <c r="C687" i="23"/>
  <c r="C688" i="23"/>
  <c r="C689" i="23"/>
  <c r="C690" i="23"/>
  <c r="C691" i="23"/>
  <c r="C692" i="23"/>
  <c r="C693" i="23"/>
  <c r="C694" i="23"/>
  <c r="C695" i="23"/>
  <c r="C696" i="23"/>
  <c r="C697" i="23"/>
  <c r="C698" i="23"/>
  <c r="C699" i="23"/>
  <c r="C700" i="23"/>
  <c r="C701" i="23"/>
  <c r="C702" i="23"/>
  <c r="C703" i="23"/>
  <c r="C704" i="23"/>
  <c r="C705" i="23"/>
  <c r="C706" i="23"/>
  <c r="C707" i="23"/>
  <c r="C708" i="23"/>
  <c r="C709" i="23"/>
  <c r="C710" i="23"/>
  <c r="C711" i="23"/>
  <c r="C712" i="23"/>
  <c r="C713" i="23"/>
  <c r="C714" i="23"/>
  <c r="C715" i="23"/>
  <c r="C716" i="23"/>
  <c r="C717" i="23"/>
  <c r="C718" i="23"/>
  <c r="C719" i="23"/>
  <c r="C720" i="23"/>
  <c r="C721" i="23"/>
  <c r="C722" i="23"/>
  <c r="C723" i="23"/>
  <c r="C724" i="23"/>
  <c r="C725" i="23"/>
  <c r="C726" i="23"/>
  <c r="C727" i="23"/>
  <c r="C728" i="23"/>
  <c r="C729" i="23"/>
  <c r="C730" i="23"/>
  <c r="C731" i="23"/>
  <c r="C732" i="23"/>
  <c r="C733" i="23"/>
  <c r="C734" i="23"/>
  <c r="C735" i="23"/>
  <c r="C736" i="23"/>
  <c r="C737" i="23"/>
  <c r="C738" i="23"/>
  <c r="C739" i="23"/>
  <c r="C740" i="23"/>
  <c r="C741" i="23"/>
  <c r="C742" i="23"/>
  <c r="C743" i="23"/>
  <c r="C744" i="23"/>
  <c r="C745" i="23"/>
  <c r="C746" i="23"/>
  <c r="C747" i="23"/>
  <c r="C748" i="23"/>
  <c r="C749" i="23"/>
  <c r="C750" i="23"/>
  <c r="C751" i="23"/>
  <c r="C752" i="23"/>
  <c r="C753" i="23"/>
  <c r="C754" i="23"/>
  <c r="C755" i="23"/>
  <c r="C756" i="23"/>
  <c r="C757" i="23"/>
  <c r="C758" i="23"/>
  <c r="C759" i="23"/>
  <c r="C760" i="23"/>
  <c r="C761" i="23"/>
  <c r="C762" i="23"/>
  <c r="C763" i="23"/>
  <c r="C764" i="23"/>
  <c r="C765" i="23"/>
  <c r="C766" i="23"/>
  <c r="C767" i="23"/>
  <c r="C768" i="23"/>
  <c r="C769" i="23"/>
  <c r="C770" i="23"/>
  <c r="C771" i="23"/>
  <c r="C772" i="23"/>
  <c r="C773" i="23"/>
  <c r="C774" i="23"/>
  <c r="C775" i="23"/>
  <c r="C776" i="23"/>
  <c r="C777" i="23"/>
  <c r="C778" i="23"/>
  <c r="C779" i="23"/>
  <c r="C780" i="23"/>
  <c r="C781" i="23"/>
  <c r="C782" i="23"/>
  <c r="C783" i="23"/>
  <c r="C784" i="23"/>
  <c r="C785" i="23"/>
  <c r="C786" i="23"/>
  <c r="C787" i="23"/>
  <c r="C788" i="23"/>
  <c r="C789" i="23"/>
  <c r="C790" i="23"/>
  <c r="C791" i="23"/>
  <c r="C792" i="23"/>
  <c r="C793" i="23"/>
  <c r="C794" i="23"/>
  <c r="C795" i="23"/>
  <c r="C796" i="23"/>
  <c r="C797" i="23"/>
  <c r="C798" i="23"/>
  <c r="C799" i="23"/>
  <c r="C800" i="23"/>
  <c r="C801" i="23"/>
  <c r="C802" i="23"/>
  <c r="C803" i="23"/>
  <c r="C804" i="23"/>
  <c r="C805" i="23"/>
  <c r="C806" i="23"/>
  <c r="C807" i="23"/>
  <c r="C808" i="23"/>
  <c r="C809" i="23"/>
  <c r="C810" i="23"/>
  <c r="C811" i="23"/>
  <c r="C812" i="23"/>
  <c r="C813" i="23"/>
  <c r="C814" i="23"/>
  <c r="C815" i="23"/>
  <c r="C816" i="23"/>
  <c r="C817" i="23"/>
  <c r="C818" i="23"/>
  <c r="C819" i="23"/>
  <c r="C820" i="23"/>
  <c r="C821" i="23"/>
  <c r="C822" i="23"/>
  <c r="C823" i="23"/>
  <c r="C824" i="23"/>
  <c r="C825" i="23"/>
  <c r="C826" i="23"/>
  <c r="C827" i="23"/>
  <c r="C828" i="23"/>
  <c r="C829" i="23"/>
  <c r="C830" i="23"/>
  <c r="C831" i="23"/>
  <c r="C832" i="23"/>
  <c r="C833" i="23"/>
  <c r="C834" i="23"/>
  <c r="C835" i="23"/>
  <c r="C836" i="23"/>
  <c r="C837" i="23"/>
  <c r="C838" i="23"/>
  <c r="C839" i="23"/>
  <c r="C840" i="23"/>
  <c r="C841" i="23"/>
  <c r="C842" i="23"/>
  <c r="C843" i="23"/>
  <c r="C844" i="23"/>
  <c r="C845" i="23"/>
  <c r="C846" i="23"/>
  <c r="C847" i="23"/>
  <c r="C848" i="23"/>
  <c r="C849" i="23"/>
  <c r="C850" i="23"/>
  <c r="C851" i="23"/>
  <c r="C852" i="23"/>
  <c r="C853" i="23"/>
  <c r="C854" i="23"/>
  <c r="C855" i="23"/>
  <c r="C856" i="23"/>
  <c r="C857" i="23"/>
  <c r="C858" i="23"/>
  <c r="C859" i="23"/>
  <c r="C860" i="23"/>
  <c r="C861" i="23"/>
  <c r="C862" i="23"/>
  <c r="C863" i="23"/>
  <c r="C864" i="23"/>
  <c r="C865" i="23"/>
  <c r="C866" i="23"/>
  <c r="C867" i="23"/>
  <c r="C868" i="23"/>
  <c r="C869" i="23"/>
  <c r="C870" i="23"/>
  <c r="C871" i="23"/>
  <c r="C872" i="23"/>
  <c r="C873" i="23"/>
  <c r="C874" i="23"/>
  <c r="C875" i="23"/>
  <c r="C876" i="23"/>
  <c r="C877" i="23"/>
  <c r="C878" i="23"/>
  <c r="C879" i="23"/>
  <c r="C880" i="23"/>
  <c r="C881" i="23"/>
  <c r="C882" i="23"/>
  <c r="C883" i="23"/>
  <c r="C884" i="23"/>
  <c r="C885" i="23"/>
  <c r="C886" i="23"/>
  <c r="C887" i="23"/>
  <c r="C888" i="23"/>
  <c r="C889" i="23"/>
  <c r="C890" i="23"/>
  <c r="C891" i="23"/>
  <c r="C892" i="23"/>
  <c r="C893" i="23"/>
  <c r="C894" i="23"/>
  <c r="C895" i="23"/>
  <c r="C896" i="23"/>
  <c r="C897" i="23"/>
  <c r="C898" i="23"/>
  <c r="C899" i="23"/>
  <c r="C900" i="23"/>
  <c r="C901" i="23"/>
  <c r="C902" i="23"/>
  <c r="C903" i="23"/>
  <c r="C904" i="23"/>
  <c r="C905" i="23"/>
  <c r="C906" i="23"/>
  <c r="C907" i="23"/>
  <c r="C908" i="23"/>
  <c r="C909" i="23"/>
  <c r="M3" i="41"/>
  <c r="C124" i="41"/>
  <c r="C123" i="41"/>
  <c r="C122" i="41"/>
  <c r="C121" i="41"/>
  <c r="C120" i="41"/>
  <c r="C119" i="41"/>
  <c r="C118" i="41"/>
  <c r="C117" i="41"/>
  <c r="C116" i="41"/>
  <c r="C115" i="41"/>
  <c r="C114" i="41"/>
  <c r="C113" i="41"/>
  <c r="C112" i="41"/>
  <c r="C111" i="41"/>
  <c r="C110" i="41"/>
  <c r="C109" i="41"/>
  <c r="C108" i="41"/>
  <c r="C107" i="41"/>
  <c r="C106" i="41"/>
  <c r="C105" i="41"/>
  <c r="C104" i="41"/>
  <c r="C103" i="41"/>
  <c r="C102" i="41"/>
  <c r="C101" i="41"/>
  <c r="C100" i="41"/>
  <c r="C99" i="41"/>
  <c r="C98" i="41"/>
  <c r="C97" i="41"/>
  <c r="C96" i="41"/>
  <c r="C95" i="41"/>
  <c r="C94" i="41"/>
  <c r="C93" i="41"/>
  <c r="C92" i="41"/>
  <c r="C91" i="41"/>
  <c r="C90" i="41"/>
  <c r="C89" i="41"/>
  <c r="C88" i="41"/>
  <c r="C87" i="41"/>
  <c r="C86" i="41"/>
  <c r="C85" i="41"/>
  <c r="C84" i="41"/>
  <c r="C83" i="41"/>
  <c r="C82" i="41"/>
  <c r="C81" i="41"/>
  <c r="C80" i="41"/>
  <c r="C79" i="41"/>
  <c r="C78" i="41"/>
  <c r="C77" i="41"/>
  <c r="C76" i="41"/>
  <c r="C75" i="41"/>
  <c r="C74" i="41"/>
  <c r="C73" i="41"/>
  <c r="C72" i="41"/>
  <c r="C71" i="41"/>
  <c r="C70" i="41"/>
  <c r="C69" i="41"/>
  <c r="C68" i="41"/>
  <c r="C67" i="41"/>
  <c r="C66" i="41"/>
  <c r="C65" i="41"/>
  <c r="C64" i="41"/>
  <c r="C63" i="41"/>
  <c r="C62" i="41"/>
  <c r="C61" i="41"/>
  <c r="C60" i="41"/>
  <c r="C59" i="41"/>
  <c r="C58" i="41"/>
  <c r="C57" i="41"/>
  <c r="C56" i="41"/>
  <c r="C55" i="41"/>
  <c r="C54" i="41"/>
  <c r="C53" i="41"/>
  <c r="C52" i="41"/>
  <c r="C51" i="41"/>
  <c r="C50" i="41"/>
  <c r="C49" i="41"/>
  <c r="C48" i="41"/>
  <c r="C47" i="41"/>
  <c r="C46" i="41"/>
  <c r="C45" i="41"/>
  <c r="C44" i="41"/>
  <c r="C43" i="41"/>
  <c r="C42" i="41"/>
  <c r="C41" i="41"/>
  <c r="C40" i="41"/>
  <c r="C39" i="41"/>
  <c r="C38" i="41"/>
  <c r="C37" i="41"/>
  <c r="C36" i="41"/>
  <c r="C35" i="41"/>
  <c r="C34" i="41"/>
  <c r="C33" i="41"/>
  <c r="C32" i="41"/>
  <c r="C31" i="41"/>
  <c r="C30" i="41"/>
  <c r="C29" i="41"/>
  <c r="C28" i="41"/>
  <c r="C27" i="41"/>
  <c r="C26" i="41"/>
  <c r="C25" i="41"/>
  <c r="C24" i="41"/>
  <c r="C20" i="41"/>
  <c r="D20" i="41" s="1"/>
  <c r="C19" i="41"/>
  <c r="D19" i="41" s="1"/>
  <c r="C18" i="41"/>
  <c r="D18" i="41" s="1"/>
  <c r="C17" i="41"/>
  <c r="D17" i="41" s="1"/>
  <c r="C16" i="41"/>
  <c r="D16" i="41" s="1"/>
  <c r="C15" i="41"/>
  <c r="D15" i="41" s="1"/>
  <c r="C14" i="41"/>
  <c r="D14" i="41" s="1"/>
  <c r="C13" i="41"/>
  <c r="D13" i="41" s="1"/>
  <c r="C12" i="41"/>
  <c r="D12" i="41" s="1"/>
  <c r="C11" i="41"/>
  <c r="D11" i="41" s="1"/>
  <c r="C10" i="41"/>
  <c r="D10" i="41" s="1"/>
  <c r="C9" i="41"/>
  <c r="D9" i="41" s="1"/>
  <c r="C8" i="41"/>
  <c r="D8" i="41" s="1"/>
  <c r="C7" i="41"/>
  <c r="D7" i="41" s="1"/>
  <c r="C6" i="41"/>
  <c r="D6" i="41" s="1"/>
  <c r="C5" i="41"/>
  <c r="D5" i="41" s="1"/>
  <c r="C4" i="41"/>
  <c r="D4" i="41" s="1"/>
  <c r="C3" i="41"/>
  <c r="D3" i="41" s="1"/>
  <c r="C2" i="41"/>
  <c r="D2" i="41" s="1"/>
  <c r="M3" i="39"/>
  <c r="C128" i="39"/>
  <c r="C127" i="39"/>
  <c r="C126" i="39"/>
  <c r="C125" i="39"/>
  <c r="C124" i="39"/>
  <c r="C123" i="39"/>
  <c r="C122" i="39"/>
  <c r="C121" i="39"/>
  <c r="C120" i="39"/>
  <c r="C119" i="39"/>
  <c r="C118" i="39"/>
  <c r="C117" i="39"/>
  <c r="C116" i="39"/>
  <c r="C115" i="39"/>
  <c r="C114" i="39"/>
  <c r="C113" i="39"/>
  <c r="C112" i="39"/>
  <c r="C111" i="39"/>
  <c r="C110" i="39"/>
  <c r="C109" i="39"/>
  <c r="C108" i="39"/>
  <c r="C107" i="39"/>
  <c r="C106" i="39"/>
  <c r="C105" i="39"/>
  <c r="C104" i="39"/>
  <c r="C103" i="39"/>
  <c r="C102" i="39"/>
  <c r="C101" i="39"/>
  <c r="C100" i="39"/>
  <c r="C99" i="39"/>
  <c r="C98" i="39"/>
  <c r="C97" i="39"/>
  <c r="C96" i="39"/>
  <c r="C95" i="39"/>
  <c r="C94" i="39"/>
  <c r="C93" i="39"/>
  <c r="C92" i="39"/>
  <c r="C91" i="39"/>
  <c r="C90" i="39"/>
  <c r="C89" i="39"/>
  <c r="C88" i="39"/>
  <c r="C87" i="39"/>
  <c r="C86" i="39"/>
  <c r="C85" i="39"/>
  <c r="C84" i="39"/>
  <c r="C83" i="39"/>
  <c r="C82" i="39"/>
  <c r="C81" i="39"/>
  <c r="C80" i="39"/>
  <c r="C79" i="39"/>
  <c r="C78" i="39"/>
  <c r="C77" i="39"/>
  <c r="C76" i="39"/>
  <c r="C75" i="39"/>
  <c r="C74" i="39"/>
  <c r="C73" i="39"/>
  <c r="C72" i="39"/>
  <c r="C71" i="39"/>
  <c r="C70" i="39"/>
  <c r="C69" i="39"/>
  <c r="C68" i="39"/>
  <c r="C67" i="39"/>
  <c r="C66" i="39"/>
  <c r="C65" i="39"/>
  <c r="C64" i="39"/>
  <c r="C63" i="39"/>
  <c r="C62" i="39"/>
  <c r="C61" i="39"/>
  <c r="C60" i="39"/>
  <c r="C59" i="39"/>
  <c r="C58" i="39"/>
  <c r="C57" i="39"/>
  <c r="C56" i="39"/>
  <c r="C55" i="39"/>
  <c r="C54" i="39"/>
  <c r="C53" i="39"/>
  <c r="C52" i="39"/>
  <c r="C51" i="39"/>
  <c r="C50" i="39"/>
  <c r="C49" i="39"/>
  <c r="C48" i="39"/>
  <c r="C47" i="39"/>
  <c r="C46" i="39"/>
  <c r="C45" i="39"/>
  <c r="C44" i="39"/>
  <c r="C43" i="39"/>
  <c r="C42" i="39"/>
  <c r="C41" i="39"/>
  <c r="C40" i="39"/>
  <c r="C39" i="39"/>
  <c r="C38" i="39"/>
  <c r="C37" i="39"/>
  <c r="C36" i="39"/>
  <c r="C35" i="39"/>
  <c r="C34" i="39"/>
  <c r="C33" i="39"/>
  <c r="C32" i="39"/>
  <c r="C31" i="39"/>
  <c r="C30" i="39"/>
  <c r="C29" i="39"/>
  <c r="C28" i="39"/>
  <c r="C24" i="39"/>
  <c r="D24" i="39" s="1"/>
  <c r="C23" i="39"/>
  <c r="D23" i="39" s="1"/>
  <c r="C22" i="39"/>
  <c r="D22" i="39" s="1"/>
  <c r="C21" i="39"/>
  <c r="D21" i="39" s="1"/>
  <c r="C20" i="39"/>
  <c r="D20" i="39" s="1"/>
  <c r="C19" i="39"/>
  <c r="D19" i="39" s="1"/>
  <c r="C18" i="39"/>
  <c r="D18" i="39" s="1"/>
  <c r="C17" i="39"/>
  <c r="D17" i="39" s="1"/>
  <c r="C16" i="39"/>
  <c r="D16" i="39" s="1"/>
  <c r="C15" i="39"/>
  <c r="D15" i="39" s="1"/>
  <c r="C14" i="39"/>
  <c r="D14" i="39" s="1"/>
  <c r="C13" i="39"/>
  <c r="D13" i="39" s="1"/>
  <c r="C12" i="39"/>
  <c r="D12" i="39" s="1"/>
  <c r="C11" i="39"/>
  <c r="D11" i="39" s="1"/>
  <c r="C10" i="39"/>
  <c r="D10" i="39" s="1"/>
  <c r="C9" i="39"/>
  <c r="D9" i="39" s="1"/>
  <c r="C8" i="39"/>
  <c r="D8" i="39" s="1"/>
  <c r="C7" i="39"/>
  <c r="D7" i="39" s="1"/>
  <c r="C6" i="39"/>
  <c r="D6" i="39" s="1"/>
  <c r="C5" i="39"/>
  <c r="D5" i="39" s="1"/>
  <c r="C4" i="39"/>
  <c r="D4" i="39" s="1"/>
  <c r="C3" i="39"/>
  <c r="D3" i="39" s="1"/>
  <c r="C2" i="39"/>
  <c r="D2" i="39" s="1"/>
  <c r="M3" i="25"/>
  <c r="C129" i="25"/>
  <c r="C128" i="25"/>
  <c r="C127" i="25"/>
  <c r="C126" i="25"/>
  <c r="C125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5" i="25"/>
  <c r="D25" i="25" s="1"/>
  <c r="C24" i="25"/>
  <c r="D24" i="25" s="1"/>
  <c r="C23" i="25"/>
  <c r="D23" i="25" s="1"/>
  <c r="C22" i="25"/>
  <c r="D22" i="25" s="1"/>
  <c r="C21" i="25"/>
  <c r="D21" i="25" s="1"/>
  <c r="C20" i="25"/>
  <c r="D20" i="25" s="1"/>
  <c r="C19" i="25"/>
  <c r="D19" i="25" s="1"/>
  <c r="C18" i="25"/>
  <c r="D18" i="25" s="1"/>
  <c r="C17" i="25"/>
  <c r="D17" i="25" s="1"/>
  <c r="C16" i="25"/>
  <c r="D16" i="25" s="1"/>
  <c r="C15" i="25"/>
  <c r="D15" i="25" s="1"/>
  <c r="C14" i="25"/>
  <c r="D14" i="25" s="1"/>
  <c r="C13" i="25"/>
  <c r="D13" i="25" s="1"/>
  <c r="C12" i="25"/>
  <c r="D12" i="25" s="1"/>
  <c r="C11" i="25"/>
  <c r="D11" i="25" s="1"/>
  <c r="C10" i="25"/>
  <c r="D10" i="25" s="1"/>
  <c r="C9" i="25"/>
  <c r="D9" i="25" s="1"/>
  <c r="C8" i="25"/>
  <c r="D8" i="25" s="1"/>
  <c r="C7" i="25"/>
  <c r="D7" i="25" s="1"/>
  <c r="C6" i="25"/>
  <c r="D6" i="25" s="1"/>
  <c r="C5" i="25"/>
  <c r="D5" i="25" s="1"/>
  <c r="C4" i="25"/>
  <c r="D4" i="25" s="1"/>
  <c r="C3" i="25"/>
  <c r="D3" i="25" s="1"/>
  <c r="C2" i="25"/>
  <c r="D2" i="25" s="1"/>
  <c r="M3" i="23"/>
  <c r="C30" i="23"/>
  <c r="C29" i="23"/>
  <c r="C25" i="23"/>
  <c r="D25" i="23" s="1"/>
  <c r="C24" i="23"/>
  <c r="D24" i="23" s="1"/>
  <c r="C23" i="23"/>
  <c r="D23" i="23" s="1"/>
  <c r="C22" i="23"/>
  <c r="D22" i="23" s="1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5" i="23"/>
  <c r="D5" i="23" s="1"/>
  <c r="C4" i="23"/>
  <c r="D4" i="23" s="1"/>
  <c r="C3" i="23"/>
  <c r="D3" i="23" s="1"/>
  <c r="C2" i="23"/>
  <c r="D2" i="23" s="1"/>
  <c r="M3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5" i="13"/>
  <c r="D25" i="13" s="1"/>
  <c r="C24" i="13"/>
  <c r="D24" i="13" s="1"/>
  <c r="C23" i="13"/>
  <c r="D23" i="13" s="1"/>
  <c r="C22" i="13"/>
  <c r="D22" i="13" s="1"/>
  <c r="C21" i="13"/>
  <c r="D21" i="13" s="1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C2" i="13"/>
  <c r="D2" i="13" s="1"/>
  <c r="E20" i="11"/>
  <c r="E14" i="11"/>
  <c r="E13" i="11"/>
  <c r="E6" i="11"/>
  <c r="E19" i="11"/>
  <c r="E12" i="11"/>
  <c r="E5" i="11"/>
  <c r="E18" i="11"/>
  <c r="E11" i="11"/>
  <c r="E17" i="11"/>
  <c r="E10" i="11"/>
  <c r="E4" i="11"/>
  <c r="E16" i="11"/>
  <c r="E9" i="11"/>
  <c r="E3" i="11"/>
  <c r="E15" i="11"/>
  <c r="E8" i="11"/>
  <c r="E2" i="11"/>
  <c r="D21" i="41" l="1"/>
  <c r="D25" i="39"/>
  <c r="D26" i="25"/>
  <c r="D26" i="23"/>
  <c r="D26" i="13"/>
</calcChain>
</file>

<file path=xl/sharedStrings.xml><?xml version="1.0" encoding="utf-8"?>
<sst xmlns="http://schemas.openxmlformats.org/spreadsheetml/2006/main" count="880" uniqueCount="40">
  <si>
    <t>Time</t>
  </si>
  <si>
    <t>CFU</t>
  </si>
  <si>
    <t>Strain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</si>
  <si>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</si>
  <si>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</si>
  <si>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</si>
  <si>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</si>
  <si>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</si>
  <si>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</si>
  <si>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</si>
  <si>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delta</t>
  </si>
  <si>
    <t>p</t>
  </si>
  <si>
    <t>LOG10(Nres)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</si>
  <si>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</si>
  <si>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</si>
  <si>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</si>
  <si>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</si>
  <si>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</si>
  <si>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</si>
  <si>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</si>
  <si>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</si>
  <si>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</si>
  <si>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</si>
  <si>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</si>
  <si>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</si>
  <si>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</si>
  <si>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</si>
  <si>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</si>
  <si>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</si>
  <si>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</si>
  <si>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A</t>
  </si>
  <si>
    <t>B</t>
  </si>
  <si>
    <t>C</t>
  </si>
  <si>
    <t>Replicate</t>
  </si>
  <si>
    <t>Treatment</t>
  </si>
  <si>
    <t>Unchilled</t>
  </si>
  <si>
    <t>Pre-chilled</t>
  </si>
  <si>
    <t>Temperature</t>
  </si>
  <si>
    <t>56C</t>
  </si>
  <si>
    <t>Un-chilled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</si>
</sst>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2" fontId="0" fillId="0" borderId="0" xfId="0" applyNumberFormat="1" applyFont="1"/>
    <xf numFmtId="2" fontId="3" fillId="0" borderId="0" xfId="0" applyNumberFormat="1" applyFont="1"/>
    <xf numFmtId="2" fontId="3" fillId="0" borderId="0" xfId="0" applyNumberFormat="1" applyFont="1" applyAlignment="1">
      <alignment wrapText="1"/>
    </xf>
    <xf numFmtId="2" fontId="4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/>
    <xf numFmtId="164" fontId="0" fillId="0" borderId="0" xfId="0" applyNumberFormat="1" applyFont="1"/>
    <xf numFmtId="164" fontId="5" fillId="0" borderId="0" xfId="0" applyNumberFormat="1" applyFont="1"/>
    <xf numFmtId="2" fontId="5" fillId="0" borderId="0" xfId="0" applyNumberFormat="1" applyFont="1"/>
    <xf numFmtId="2" fontId="0" fillId="0" borderId="0" xfId="0" applyNumberFormat="1"/>
    <xf numFmtId="2" fontId="2" fillId="0" borderId="0" xfId="0" applyNumberFormat="1" applyFont="1" applyAlignment="1">
      <alignment wrapText="1"/>
    </xf>
    <xf numFmtId="164" fontId="0" fillId="0" borderId="0" xfId="0" applyNumberFormat="1"/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Un-chilled Coroller'!$A$2:$A$25</c:f>
              <c:numCache>
                <c:formatCode>0.00</c:formatCode>
                <c:ptCount val="24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0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0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22</c:v>
                </c:pt>
              </c:numCache>
            </c:numRef>
          </c:xVal>
          <c:yVal>
            <c:numRef>
              <c:f>'12662 Un-chilled Coroller'!$B$2:$B$25</c:f>
              <c:numCache>
                <c:formatCode>0.00</c:formatCode>
                <c:ptCount val="24"/>
                <c:pt idx="0">
                  <c:v>5.8633228601204559</c:v>
                </c:pt>
                <c:pt idx="1">
                  <c:v>5.1238516409670858</c:v>
                </c:pt>
                <c:pt idx="2">
                  <c:v>3.374748346010104</c:v>
                </c:pt>
                <c:pt idx="3">
                  <c:v>3.6720978579357175</c:v>
                </c:pt>
                <c:pt idx="4">
                  <c:v>3.3010299956639813</c:v>
                </c:pt>
                <c:pt idx="5">
                  <c:v>3.0663259253620376</c:v>
                </c:pt>
                <c:pt idx="6">
                  <c:v>3.6384892569546374</c:v>
                </c:pt>
                <c:pt idx="7">
                  <c:v>3.6020599913279625</c:v>
                </c:pt>
                <c:pt idx="8">
                  <c:v>5.7558748556724915</c:v>
                </c:pt>
                <c:pt idx="9">
                  <c:v>4.6989700043360187</c:v>
                </c:pt>
                <c:pt idx="10">
                  <c:v>3.3617278360175931</c:v>
                </c:pt>
                <c:pt idx="11">
                  <c:v>3.1958996524092336</c:v>
                </c:pt>
                <c:pt idx="12">
                  <c:v>2.6857417386022635</c:v>
                </c:pt>
                <c:pt idx="13">
                  <c:v>2.5854607295085006</c:v>
                </c:pt>
                <c:pt idx="14">
                  <c:v>3.3010299956639813</c:v>
                </c:pt>
                <c:pt idx="15">
                  <c:v>2.8450980400142569</c:v>
                </c:pt>
                <c:pt idx="16">
                  <c:v>5.5185139398778871</c:v>
                </c:pt>
                <c:pt idx="17">
                  <c:v>4.7781512503836439</c:v>
                </c:pt>
                <c:pt idx="18">
                  <c:v>4.1139433523068369</c:v>
                </c:pt>
                <c:pt idx="19">
                  <c:v>4.3483048630481607</c:v>
                </c:pt>
                <c:pt idx="20">
                  <c:v>3.6020599913279625</c:v>
                </c:pt>
                <c:pt idx="21">
                  <c:v>2.6180480967120929</c:v>
                </c:pt>
                <c:pt idx="22">
                  <c:v>3.2174839442139063</c:v>
                </c:pt>
                <c:pt idx="23">
                  <c:v>2.8129133566428557</c:v>
                </c:pt>
              </c:numCache>
            </c:numRef>
          </c:yVal>
          <c:smooth val="0"/>
        </c:ser>
        <c:ser>
          <c:idx val="1"/>
          <c:order val="1"/>
          <c:tx>
            <c:v>Predicted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Un-chilled Coroller'!$A$29:$A$129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'12662 Un-chilled Coroller'!$C$29:$C$129</c:f>
              <c:numCache>
                <c:formatCode>0.00</c:formatCode>
                <c:ptCount val="101"/>
                <c:pt idx="0">
                  <c:v>5.7304389272673619</c:v>
                </c:pt>
                <c:pt idx="1">
                  <c:v>5.7304389260894943</c:v>
                </c:pt>
                <c:pt idx="2">
                  <c:v>5.7304388788955993</c:v>
                </c:pt>
                <c:pt idx="3">
                  <c:v>5.7304385022308493</c:v>
                </c:pt>
                <c:pt idx="4">
                  <c:v>5.7304369407729387</c:v>
                </c:pt>
                <c:pt idx="5">
                  <c:v>5.7304323580012522</c:v>
                </c:pt>
                <c:pt idx="6">
                  <c:v>5.7304214721952826</c:v>
                </c:pt>
                <c:pt idx="7">
                  <c:v>5.7303990476707805</c:v>
                </c:pt>
                <c:pt idx="8">
                  <c:v>5.7303573474702088</c:v>
                </c:pt>
                <c:pt idx="9">
                  <c:v>5.7302855518772837</c:v>
                </c:pt>
                <c:pt idx="10">
                  <c:v>5.7301691460405957</c:v>
                </c:pt>
                <c:pt idx="11">
                  <c:v>5.7299892792923242</c:v>
                </c:pt>
                <c:pt idx="12">
                  <c:v>5.7297220982700345</c:v>
                </c:pt>
                <c:pt idx="13">
                  <c:v>5.7293380556096407</c:v>
                </c:pt>
                <c:pt idx="14">
                  <c:v>5.7288011957302221</c:v>
                </c:pt>
                <c:pt idx="15">
                  <c:v>5.7280684190499542</c:v>
                </c:pt>
                <c:pt idx="16">
                  <c:v>5.727088725840769</c:v>
                </c:pt>
                <c:pt idx="17">
                  <c:v>5.7258024408379438</c:v>
                </c:pt>
                <c:pt idx="18">
                  <c:v>5.7241404196638319</c:v>
                </c:pt>
                <c:pt idx="19">
                  <c:v>5.722023238100256</c:v>
                </c:pt>
                <c:pt idx="20">
                  <c:v>5.7193603652518243</c:v>
                </c:pt>
                <c:pt idx="21">
                  <c:v>5.7160493216856478</c:v>
                </c:pt>
                <c:pt idx="22">
                  <c:v>5.7119748237178918</c:v>
                </c:pt>
                <c:pt idx="23">
                  <c:v>5.7070079151544526</c:v>
                </c:pt>
                <c:pt idx="24">
                  <c:v>5.7010050879974541</c:v>
                </c:pt>
                <c:pt idx="25">
                  <c:v>5.6938073939245877</c:v>
                </c:pt>
                <c:pt idx="26">
                  <c:v>5.6852395487687568</c:v>
                </c:pt>
                <c:pt idx="27">
                  <c:v>5.6751090328213127</c:v>
                </c:pt>
                <c:pt idx="28">
                  <c:v>5.663205190627437</c:v>
                </c:pt>
                <c:pt idx="29">
                  <c:v>5.6492983351462316</c:v>
                </c:pt>
                <c:pt idx="30">
                  <c:v>5.6331388628741239</c:v>
                </c:pt>
                <c:pt idx="31">
                  <c:v>5.6144563890238555</c:v>
                </c:pt>
                <c:pt idx="32">
                  <c:v>5.5929589154859087</c:v>
                </c:pt>
                <c:pt idx="33">
                  <c:v>5.5683320496482844</c:v>
                </c:pt>
                <c:pt idx="34">
                  <c:v>5.5402383001050977</c:v>
                </c:pt>
                <c:pt idx="35">
                  <c:v>5.5083164872448362</c:v>
                </c:pt>
                <c:pt idx="36">
                  <c:v>5.4721813249019888</c:v>
                </c:pt>
                <c:pt idx="37">
                  <c:v>5.4314232572641936</c:v>
                </c:pt>
                <c:pt idx="38">
                  <c:v>5.3856086788856405</c:v>
                </c:pt>
                <c:pt idx="39">
                  <c:v>5.3342807345774457</c:v>
                </c:pt>
                <c:pt idx="40">
                  <c:v>5.276961006133952</c:v>
                </c:pt>
                <c:pt idx="41">
                  <c:v>5.2131525712294398</c:v>
                </c:pt>
                <c:pt idx="42">
                  <c:v>5.1423452119987525</c:v>
                </c:pt>
                <c:pt idx="43">
                  <c:v>5.0640240344049428</c:v>
                </c:pt>
                <c:pt idx="44">
                  <c:v>4.977683566226502</c:v>
                </c:pt>
                <c:pt idx="45">
                  <c:v>4.8828507519542237</c:v>
                </c:pt>
                <c:pt idx="46">
                  <c:v>4.7791225137466196</c:v>
                </c:pt>
                <c:pt idx="47">
                  <c:v>4.6662272301409242</c:v>
                </c:pt>
                <c:pt idx="48">
                  <c:v>4.5441252349708874</c:v>
                </c:pt>
                <c:pt idx="49">
                  <c:v>4.4131714791232266</c:v>
                </c:pt>
                <c:pt idx="50">
                  <c:v>4.2743716699069187</c:v>
                </c:pt>
                <c:pt idx="51">
                  <c:v>4.1297612924670677</c:v>
                </c:pt>
                <c:pt idx="52">
                  <c:v>3.9828944771640229</c:v>
                </c:pt>
                <c:pt idx="53">
                  <c:v>3.8392848034009224</c:v>
                </c:pt>
                <c:pt idx="54">
                  <c:v>3.7063459300740447</c:v>
                </c:pt>
                <c:pt idx="55">
                  <c:v>3.592134875066777</c:v>
                </c:pt>
                <c:pt idx="56">
                  <c:v>3.5027064511541561</c:v>
                </c:pt>
                <c:pt idx="57">
                  <c:v>3.4395006715657264</c:v>
                </c:pt>
                <c:pt idx="58">
                  <c:v>3.3990301883880489</c:v>
                </c:pt>
                <c:pt idx="59">
                  <c:v>3.3751378241506309</c:v>
                </c:pt>
                <c:pt idx="60">
                  <c:v>3.3617132143150759</c:v>
                </c:pt>
                <c:pt idx="61">
                  <c:v>3.3541543612850453</c:v>
                </c:pt>
                <c:pt idx="62">
                  <c:v>3.3495478423868339</c:v>
                </c:pt>
                <c:pt idx="63">
                  <c:v>3.3462615275939678</c:v>
                </c:pt>
                <c:pt idx="64">
                  <c:v>3.3434636381593892</c:v>
                </c:pt>
                <c:pt idx="65">
                  <c:v>3.3407622291819261</c:v>
                </c:pt>
                <c:pt idx="66">
                  <c:v>3.3379838384159717</c:v>
                </c:pt>
                <c:pt idx="67">
                  <c:v>3.3350540762682757</c:v>
                </c:pt>
                <c:pt idx="68">
                  <c:v>3.3319396004705872</c:v>
                </c:pt>
                <c:pt idx="69">
                  <c:v>3.3286225019733675</c:v>
                </c:pt>
                <c:pt idx="70">
                  <c:v>3.3250900147978202</c:v>
                </c:pt>
                <c:pt idx="71">
                  <c:v>3.3213307562247563</c:v>
                </c:pt>
                <c:pt idx="72">
                  <c:v>3.3173334781020878</c:v>
                </c:pt>
                <c:pt idx="73">
                  <c:v>3.3130866884365577</c:v>
                </c:pt>
                <c:pt idx="74">
                  <c:v>3.3085785442155333</c:v>
                </c:pt>
                <c:pt idx="75">
                  <c:v>3.303796820016125</c:v>
                </c:pt>
                <c:pt idx="76">
                  <c:v>3.2987288955238343</c:v>
                </c:pt>
                <c:pt idx="77">
                  <c:v>3.2933617472322254</c:v>
                </c:pt>
                <c:pt idx="78">
                  <c:v>3.2876819409401605</c:v>
                </c:pt>
                <c:pt idx="79">
                  <c:v>3.2816756243595475</c:v>
                </c:pt>
                <c:pt idx="80">
                  <c:v>3.2753285197108837</c:v>
                </c:pt>
                <c:pt idx="81">
                  <c:v>3.2686259162875673</c:v>
                </c:pt>
                <c:pt idx="82">
                  <c:v>3.2615526629866087</c:v>
                </c:pt>
                <c:pt idx="83">
                  <c:v>3.2540931608056995</c:v>
                </c:pt>
                <c:pt idx="84">
                  <c:v>3.2462313553068625</c:v>
                </c:pt>
                <c:pt idx="85">
                  <c:v>3.2379507290469558</c:v>
                </c:pt>
                <c:pt idx="86">
                  <c:v>3.2292342939752778</c:v>
                </c:pt>
                <c:pt idx="87">
                  <c:v>3.2200645837985249</c:v>
                </c:pt>
                <c:pt idx="88">
                  <c:v>3.2104236463133531</c:v>
                </c:pt>
                <c:pt idx="89">
                  <c:v>3.2002930357067787</c:v>
                </c:pt>
                <c:pt idx="90">
                  <c:v>3.1896538048246614</c:v>
                </c:pt>
                <c:pt idx="91">
                  <c:v>3.1784864974084992</c:v>
                </c:pt>
                <c:pt idx="92">
                  <c:v>3.1667711403007615</c:v>
                </c:pt>
                <c:pt idx="93">
                  <c:v>3.1544872356189906</c:v>
                </c:pt>
                <c:pt idx="94">
                  <c:v>3.1416137528988863</c:v>
                </c:pt>
                <c:pt idx="95">
                  <c:v>3.1281291212065905</c:v>
                </c:pt>
                <c:pt idx="96">
                  <c:v>3.1140112212203896</c:v>
                </c:pt>
                <c:pt idx="97">
                  <c:v>3.0992373772820336</c:v>
                </c:pt>
                <c:pt idx="98">
                  <c:v>3.083784349417888</c:v>
                </c:pt>
                <c:pt idx="99">
                  <c:v>3.0676283253301122</c:v>
                </c:pt>
                <c:pt idx="100">
                  <c:v>3.0507449123580632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20784"/>
        <c:axId val="359793520"/>
      </c:scatterChart>
      <c:valAx>
        <c:axId val="359820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793520"/>
        <c:crosses val="autoZero"/>
        <c:crossBetween val="midCat"/>
      </c:valAx>
      <c:valAx>
        <c:axId val="359793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820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Pre-chilled Albert'!$A$2:$A$25</c:f>
              <c:numCache>
                <c:formatCode>0.00</c:formatCode>
                <c:ptCount val="24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0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0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22</c:v>
                </c:pt>
              </c:numCache>
            </c:numRef>
          </c:xVal>
          <c:yVal>
            <c:numRef>
              <c:f>'12662 Pre-chilled Albert'!$B$2:$B$25</c:f>
              <c:numCache>
                <c:formatCode>0.00</c:formatCode>
                <c:ptCount val="24"/>
                <c:pt idx="0">
                  <c:v>5.7242758696007892</c:v>
                </c:pt>
                <c:pt idx="1">
                  <c:v>5.3483048630481607</c:v>
                </c:pt>
                <c:pt idx="2">
                  <c:v>5.3560258571931225</c:v>
                </c:pt>
                <c:pt idx="3">
                  <c:v>4.4313637641589869</c:v>
                </c:pt>
                <c:pt idx="4">
                  <c:v>2.7781512503836434</c:v>
                </c:pt>
                <c:pt idx="5">
                  <c:v>3.7888751157754168</c:v>
                </c:pt>
                <c:pt idx="6">
                  <c:v>2.9469432706978256</c:v>
                </c:pt>
                <c:pt idx="7">
                  <c:v>2.8228216453031045</c:v>
                </c:pt>
                <c:pt idx="8">
                  <c:v>5.6812412373755876</c:v>
                </c:pt>
                <c:pt idx="9">
                  <c:v>5.4471580313422194</c:v>
                </c:pt>
                <c:pt idx="10">
                  <c:v>5.1461280356782382</c:v>
                </c:pt>
                <c:pt idx="11">
                  <c:v>3.7242758696007892</c:v>
                </c:pt>
                <c:pt idx="12">
                  <c:v>3.1254812657005941</c:v>
                </c:pt>
                <c:pt idx="13">
                  <c:v>2.8356905714924254</c:v>
                </c:pt>
                <c:pt idx="14">
                  <c:v>2.4232458739368079</c:v>
                </c:pt>
                <c:pt idx="15">
                  <c:v>3.3710678622717363</c:v>
                </c:pt>
                <c:pt idx="16">
                  <c:v>5.7781512503836439</c:v>
                </c:pt>
                <c:pt idx="17">
                  <c:v>5.4623979978989565</c:v>
                </c:pt>
                <c:pt idx="18">
                  <c:v>4.8633228601204559</c:v>
                </c:pt>
                <c:pt idx="19">
                  <c:v>3.4313637641589874</c:v>
                </c:pt>
                <c:pt idx="20">
                  <c:v>3.0606978403536118</c:v>
                </c:pt>
                <c:pt idx="21">
                  <c:v>2.8027737252919755</c:v>
                </c:pt>
                <c:pt idx="22">
                  <c:v>2.667452952889954</c:v>
                </c:pt>
                <c:pt idx="23">
                  <c:v>3.7671558660821804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'12662 Pre-chilled Albert'!$A$29:$A$909</c:f>
              <c:numCache>
                <c:formatCode>0.00</c:formatCode>
                <c:ptCount val="88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  <c:pt idx="41">
                  <c:v>1.0249999999999999</c:v>
                </c:pt>
                <c:pt idx="42">
                  <c:v>1.05</c:v>
                </c:pt>
                <c:pt idx="43">
                  <c:v>1.075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1.175</c:v>
                </c:pt>
                <c:pt idx="48">
                  <c:v>1.2</c:v>
                </c:pt>
                <c:pt idx="49">
                  <c:v>1.2250000000000001</c:v>
                </c:pt>
                <c:pt idx="50">
                  <c:v>1.25</c:v>
                </c:pt>
                <c:pt idx="51">
                  <c:v>1.2749999999999999</c:v>
                </c:pt>
                <c:pt idx="52">
                  <c:v>1.3</c:v>
                </c:pt>
                <c:pt idx="53">
                  <c:v>1.325</c:v>
                </c:pt>
                <c:pt idx="54">
                  <c:v>1.35</c:v>
                </c:pt>
                <c:pt idx="55">
                  <c:v>1.375</c:v>
                </c:pt>
                <c:pt idx="56">
                  <c:v>1.4</c:v>
                </c:pt>
                <c:pt idx="57">
                  <c:v>1.425</c:v>
                </c:pt>
                <c:pt idx="58">
                  <c:v>1.45</c:v>
                </c:pt>
                <c:pt idx="59">
                  <c:v>1.4750000000000001</c:v>
                </c:pt>
                <c:pt idx="60">
                  <c:v>1.5</c:v>
                </c:pt>
                <c:pt idx="61">
                  <c:v>1.5249999999999999</c:v>
                </c:pt>
                <c:pt idx="62">
                  <c:v>1.55</c:v>
                </c:pt>
                <c:pt idx="63">
                  <c:v>1.575</c:v>
                </c:pt>
                <c:pt idx="64">
                  <c:v>1.6</c:v>
                </c:pt>
                <c:pt idx="65">
                  <c:v>1.625</c:v>
                </c:pt>
                <c:pt idx="66">
                  <c:v>1.65</c:v>
                </c:pt>
                <c:pt idx="67">
                  <c:v>1.675</c:v>
                </c:pt>
                <c:pt idx="68">
                  <c:v>1.7</c:v>
                </c:pt>
                <c:pt idx="69">
                  <c:v>1.7250000000000001</c:v>
                </c:pt>
                <c:pt idx="70">
                  <c:v>1.75</c:v>
                </c:pt>
                <c:pt idx="71">
                  <c:v>1.7749999999999999</c:v>
                </c:pt>
                <c:pt idx="72">
                  <c:v>1.8</c:v>
                </c:pt>
                <c:pt idx="73">
                  <c:v>1.825</c:v>
                </c:pt>
                <c:pt idx="74">
                  <c:v>1.85</c:v>
                </c:pt>
                <c:pt idx="75">
                  <c:v>1.875</c:v>
                </c:pt>
                <c:pt idx="76">
                  <c:v>1.9</c:v>
                </c:pt>
                <c:pt idx="77">
                  <c:v>1.925</c:v>
                </c:pt>
                <c:pt idx="78">
                  <c:v>1.95</c:v>
                </c:pt>
                <c:pt idx="79">
                  <c:v>1.9750000000000001</c:v>
                </c:pt>
                <c:pt idx="80">
                  <c:v>2</c:v>
                </c:pt>
                <c:pt idx="81">
                  <c:v>2.0249999999999999</c:v>
                </c:pt>
                <c:pt idx="82">
                  <c:v>2.0499999999999998</c:v>
                </c:pt>
                <c:pt idx="83">
                  <c:v>2.0750000000000002</c:v>
                </c:pt>
                <c:pt idx="84">
                  <c:v>2.1</c:v>
                </c:pt>
                <c:pt idx="85">
                  <c:v>2.125</c:v>
                </c:pt>
                <c:pt idx="86">
                  <c:v>2.15</c:v>
                </c:pt>
                <c:pt idx="87">
                  <c:v>2.1749999999999998</c:v>
                </c:pt>
                <c:pt idx="88">
                  <c:v>2.2000000000000002</c:v>
                </c:pt>
                <c:pt idx="89">
                  <c:v>2.2250000000000001</c:v>
                </c:pt>
                <c:pt idx="90">
                  <c:v>2.25</c:v>
                </c:pt>
                <c:pt idx="91">
                  <c:v>2.2749999999999999</c:v>
                </c:pt>
                <c:pt idx="92">
                  <c:v>2.2999999999999998</c:v>
                </c:pt>
                <c:pt idx="93">
                  <c:v>2.3250000000000002</c:v>
                </c:pt>
                <c:pt idx="94">
                  <c:v>2.35</c:v>
                </c:pt>
                <c:pt idx="95">
                  <c:v>2.375</c:v>
                </c:pt>
                <c:pt idx="96">
                  <c:v>2.4</c:v>
                </c:pt>
                <c:pt idx="97">
                  <c:v>2.4249999999999998</c:v>
                </c:pt>
                <c:pt idx="98">
                  <c:v>2.4500000000000002</c:v>
                </c:pt>
                <c:pt idx="99">
                  <c:v>2.4750000000000001</c:v>
                </c:pt>
                <c:pt idx="100">
                  <c:v>2.5</c:v>
                </c:pt>
                <c:pt idx="101">
                  <c:v>2.5249999999999999</c:v>
                </c:pt>
                <c:pt idx="102">
                  <c:v>2.5499999999999998</c:v>
                </c:pt>
                <c:pt idx="103">
                  <c:v>2.5750000000000002</c:v>
                </c:pt>
                <c:pt idx="104">
                  <c:v>2.6</c:v>
                </c:pt>
                <c:pt idx="105">
                  <c:v>2.625</c:v>
                </c:pt>
                <c:pt idx="106">
                  <c:v>2.65</c:v>
                </c:pt>
                <c:pt idx="107">
                  <c:v>2.6749999999999998</c:v>
                </c:pt>
                <c:pt idx="108">
                  <c:v>2.7</c:v>
                </c:pt>
                <c:pt idx="109">
                  <c:v>2.7250000000000001</c:v>
                </c:pt>
                <c:pt idx="110">
                  <c:v>2.75</c:v>
                </c:pt>
                <c:pt idx="111">
                  <c:v>2.7749999999999999</c:v>
                </c:pt>
                <c:pt idx="112">
                  <c:v>2.8</c:v>
                </c:pt>
                <c:pt idx="113">
                  <c:v>2.8250000000000002</c:v>
                </c:pt>
                <c:pt idx="114">
                  <c:v>2.85</c:v>
                </c:pt>
                <c:pt idx="115">
                  <c:v>2.875</c:v>
                </c:pt>
                <c:pt idx="116">
                  <c:v>2.9</c:v>
                </c:pt>
                <c:pt idx="117">
                  <c:v>2.9249999999999998</c:v>
                </c:pt>
                <c:pt idx="118">
                  <c:v>2.95</c:v>
                </c:pt>
                <c:pt idx="119">
                  <c:v>2.9750000000000001</c:v>
                </c:pt>
                <c:pt idx="120">
                  <c:v>3</c:v>
                </c:pt>
                <c:pt idx="121">
                  <c:v>3.0249999999999999</c:v>
                </c:pt>
                <c:pt idx="122">
                  <c:v>3.05</c:v>
                </c:pt>
                <c:pt idx="123">
                  <c:v>3.0750000000000002</c:v>
                </c:pt>
                <c:pt idx="124">
                  <c:v>3.1</c:v>
                </c:pt>
                <c:pt idx="125">
                  <c:v>3.125</c:v>
                </c:pt>
                <c:pt idx="126">
                  <c:v>3.15</c:v>
                </c:pt>
                <c:pt idx="127">
                  <c:v>3.1749999999999998</c:v>
                </c:pt>
                <c:pt idx="128">
                  <c:v>3.2</c:v>
                </c:pt>
                <c:pt idx="129">
                  <c:v>3.2250000000000001</c:v>
                </c:pt>
                <c:pt idx="130">
                  <c:v>3.25</c:v>
                </c:pt>
                <c:pt idx="131">
                  <c:v>3.2749999999999999</c:v>
                </c:pt>
                <c:pt idx="132">
                  <c:v>3.3</c:v>
                </c:pt>
                <c:pt idx="133">
                  <c:v>3.3250000000000002</c:v>
                </c:pt>
                <c:pt idx="134">
                  <c:v>3.35</c:v>
                </c:pt>
                <c:pt idx="135">
                  <c:v>3.375</c:v>
                </c:pt>
                <c:pt idx="136">
                  <c:v>3.4</c:v>
                </c:pt>
                <c:pt idx="137">
                  <c:v>3.4249999999999998</c:v>
                </c:pt>
                <c:pt idx="138">
                  <c:v>3.45</c:v>
                </c:pt>
                <c:pt idx="139">
                  <c:v>3.4750000000000001</c:v>
                </c:pt>
                <c:pt idx="140">
                  <c:v>3.5</c:v>
                </c:pt>
                <c:pt idx="141">
                  <c:v>3.5249999999999999</c:v>
                </c:pt>
                <c:pt idx="142">
                  <c:v>3.55</c:v>
                </c:pt>
                <c:pt idx="143">
                  <c:v>3.5750000000000002</c:v>
                </c:pt>
                <c:pt idx="144">
                  <c:v>3.6</c:v>
                </c:pt>
                <c:pt idx="145">
                  <c:v>3.625</c:v>
                </c:pt>
                <c:pt idx="146">
                  <c:v>3.65</c:v>
                </c:pt>
                <c:pt idx="147">
                  <c:v>3.6749999999999998</c:v>
                </c:pt>
                <c:pt idx="148">
                  <c:v>3.7</c:v>
                </c:pt>
                <c:pt idx="149">
                  <c:v>3.7250000000000001</c:v>
                </c:pt>
                <c:pt idx="150">
                  <c:v>3.75</c:v>
                </c:pt>
                <c:pt idx="151">
                  <c:v>3.7749999999999999</c:v>
                </c:pt>
                <c:pt idx="152">
                  <c:v>3.8</c:v>
                </c:pt>
                <c:pt idx="153">
                  <c:v>3.8250000000000002</c:v>
                </c:pt>
                <c:pt idx="154">
                  <c:v>3.85</c:v>
                </c:pt>
                <c:pt idx="155">
                  <c:v>3.875</c:v>
                </c:pt>
                <c:pt idx="156">
                  <c:v>3.9</c:v>
                </c:pt>
                <c:pt idx="157">
                  <c:v>3.9249999999999998</c:v>
                </c:pt>
                <c:pt idx="158">
                  <c:v>3.95</c:v>
                </c:pt>
                <c:pt idx="159">
                  <c:v>3.9750000000000001</c:v>
                </c:pt>
                <c:pt idx="160">
                  <c:v>4</c:v>
                </c:pt>
                <c:pt idx="161">
                  <c:v>4.0250000000000004</c:v>
                </c:pt>
                <c:pt idx="162">
                  <c:v>4.05</c:v>
                </c:pt>
                <c:pt idx="163">
                  <c:v>4.0750000000000002</c:v>
                </c:pt>
                <c:pt idx="164">
                  <c:v>4.0999999999999996</c:v>
                </c:pt>
                <c:pt idx="165">
                  <c:v>4.125</c:v>
                </c:pt>
                <c:pt idx="166">
                  <c:v>4.1500000000000004</c:v>
                </c:pt>
                <c:pt idx="167">
                  <c:v>4.1749999999999998</c:v>
                </c:pt>
                <c:pt idx="168">
                  <c:v>4.2</c:v>
                </c:pt>
                <c:pt idx="169">
                  <c:v>4.2249999999999996</c:v>
                </c:pt>
                <c:pt idx="170">
                  <c:v>4.25</c:v>
                </c:pt>
                <c:pt idx="171">
                  <c:v>4.2750000000000004</c:v>
                </c:pt>
                <c:pt idx="172">
                  <c:v>4.3</c:v>
                </c:pt>
                <c:pt idx="173">
                  <c:v>4.3250000000000002</c:v>
                </c:pt>
                <c:pt idx="174">
                  <c:v>4.3499999999999996</c:v>
                </c:pt>
                <c:pt idx="175">
                  <c:v>4.375</c:v>
                </c:pt>
                <c:pt idx="176">
                  <c:v>4.4000000000000004</c:v>
                </c:pt>
                <c:pt idx="177">
                  <c:v>4.4249999999999998</c:v>
                </c:pt>
                <c:pt idx="178">
                  <c:v>4.45</c:v>
                </c:pt>
                <c:pt idx="179">
                  <c:v>4.4749999999999996</c:v>
                </c:pt>
                <c:pt idx="180">
                  <c:v>4.5</c:v>
                </c:pt>
                <c:pt idx="181">
                  <c:v>4.5250000000000004</c:v>
                </c:pt>
                <c:pt idx="182">
                  <c:v>4.55</c:v>
                </c:pt>
                <c:pt idx="183">
                  <c:v>4.5750000000000002</c:v>
                </c:pt>
                <c:pt idx="184">
                  <c:v>4.5999999999999996</c:v>
                </c:pt>
                <c:pt idx="185">
                  <c:v>4.625</c:v>
                </c:pt>
                <c:pt idx="186">
                  <c:v>4.6500000000000004</c:v>
                </c:pt>
                <c:pt idx="187">
                  <c:v>4.6749999999999998</c:v>
                </c:pt>
                <c:pt idx="188">
                  <c:v>4.7</c:v>
                </c:pt>
                <c:pt idx="189">
                  <c:v>4.7249999999999996</c:v>
                </c:pt>
                <c:pt idx="190">
                  <c:v>4.75</c:v>
                </c:pt>
                <c:pt idx="191">
                  <c:v>4.7750000000000004</c:v>
                </c:pt>
                <c:pt idx="192">
                  <c:v>4.8</c:v>
                </c:pt>
                <c:pt idx="193">
                  <c:v>4.8250000000000002</c:v>
                </c:pt>
                <c:pt idx="194">
                  <c:v>4.8499999999999996</c:v>
                </c:pt>
                <c:pt idx="195">
                  <c:v>4.875</c:v>
                </c:pt>
                <c:pt idx="196">
                  <c:v>4.9000000000000004</c:v>
                </c:pt>
                <c:pt idx="197">
                  <c:v>4.9249999999999998</c:v>
                </c:pt>
                <c:pt idx="198">
                  <c:v>4.95</c:v>
                </c:pt>
                <c:pt idx="199">
                  <c:v>4.9749999999999996</c:v>
                </c:pt>
                <c:pt idx="200">
                  <c:v>5</c:v>
                </c:pt>
                <c:pt idx="201">
                  <c:v>5.0250000000000004</c:v>
                </c:pt>
                <c:pt idx="202">
                  <c:v>5.05</c:v>
                </c:pt>
                <c:pt idx="203">
                  <c:v>5.0750000000000002</c:v>
                </c:pt>
                <c:pt idx="204">
                  <c:v>5.0999999999999996</c:v>
                </c:pt>
                <c:pt idx="205">
                  <c:v>5.125</c:v>
                </c:pt>
                <c:pt idx="206">
                  <c:v>5.15</c:v>
                </c:pt>
                <c:pt idx="207">
                  <c:v>5.1749999999999998</c:v>
                </c:pt>
                <c:pt idx="208">
                  <c:v>5.2</c:v>
                </c:pt>
                <c:pt idx="209">
                  <c:v>5.2249999999999996</c:v>
                </c:pt>
                <c:pt idx="210">
                  <c:v>5.25</c:v>
                </c:pt>
                <c:pt idx="211">
                  <c:v>5.2750000000000004</c:v>
                </c:pt>
                <c:pt idx="212">
                  <c:v>5.3</c:v>
                </c:pt>
                <c:pt idx="213">
                  <c:v>5.3250000000000002</c:v>
                </c:pt>
                <c:pt idx="214">
                  <c:v>5.35</c:v>
                </c:pt>
                <c:pt idx="215">
                  <c:v>5.375</c:v>
                </c:pt>
                <c:pt idx="216">
                  <c:v>5.4</c:v>
                </c:pt>
                <c:pt idx="217">
                  <c:v>5.4249999999999998</c:v>
                </c:pt>
                <c:pt idx="218">
                  <c:v>5.45</c:v>
                </c:pt>
                <c:pt idx="219">
                  <c:v>5.4749999999999996</c:v>
                </c:pt>
                <c:pt idx="220">
                  <c:v>5.5</c:v>
                </c:pt>
                <c:pt idx="221">
                  <c:v>5.5250000000000004</c:v>
                </c:pt>
                <c:pt idx="222">
                  <c:v>5.55</c:v>
                </c:pt>
                <c:pt idx="223">
                  <c:v>5.5750000000000002</c:v>
                </c:pt>
                <c:pt idx="224">
                  <c:v>5.6</c:v>
                </c:pt>
                <c:pt idx="225">
                  <c:v>5.625</c:v>
                </c:pt>
                <c:pt idx="226">
                  <c:v>5.65</c:v>
                </c:pt>
                <c:pt idx="227">
                  <c:v>5.6749999999999998</c:v>
                </c:pt>
                <c:pt idx="228">
                  <c:v>5.7</c:v>
                </c:pt>
                <c:pt idx="229">
                  <c:v>5.7249999999999996</c:v>
                </c:pt>
                <c:pt idx="230">
                  <c:v>5.75</c:v>
                </c:pt>
                <c:pt idx="231">
                  <c:v>5.7750000000000004</c:v>
                </c:pt>
                <c:pt idx="232">
                  <c:v>5.8</c:v>
                </c:pt>
                <c:pt idx="233">
                  <c:v>5.8250000000000002</c:v>
                </c:pt>
                <c:pt idx="234">
                  <c:v>5.85</c:v>
                </c:pt>
                <c:pt idx="235">
                  <c:v>5.875</c:v>
                </c:pt>
                <c:pt idx="236">
                  <c:v>5.9</c:v>
                </c:pt>
                <c:pt idx="237">
                  <c:v>5.9249999999999998</c:v>
                </c:pt>
                <c:pt idx="238">
                  <c:v>5.95</c:v>
                </c:pt>
                <c:pt idx="239">
                  <c:v>5.9749999999999996</c:v>
                </c:pt>
                <c:pt idx="240">
                  <c:v>6</c:v>
                </c:pt>
                <c:pt idx="241">
                  <c:v>6.0250000000000004</c:v>
                </c:pt>
                <c:pt idx="242">
                  <c:v>6.05</c:v>
                </c:pt>
                <c:pt idx="243">
                  <c:v>6.0750000000000002</c:v>
                </c:pt>
                <c:pt idx="244">
                  <c:v>6.1</c:v>
                </c:pt>
                <c:pt idx="245">
                  <c:v>6.125</c:v>
                </c:pt>
                <c:pt idx="246">
                  <c:v>6.15</c:v>
                </c:pt>
                <c:pt idx="247">
                  <c:v>6.1749999999999998</c:v>
                </c:pt>
                <c:pt idx="248">
                  <c:v>6.2</c:v>
                </c:pt>
                <c:pt idx="249">
                  <c:v>6.2249999999999996</c:v>
                </c:pt>
                <c:pt idx="250">
                  <c:v>6.25</c:v>
                </c:pt>
                <c:pt idx="251">
                  <c:v>6.2750000000000004</c:v>
                </c:pt>
                <c:pt idx="252">
                  <c:v>6.3</c:v>
                </c:pt>
                <c:pt idx="253">
                  <c:v>6.3250000000000002</c:v>
                </c:pt>
                <c:pt idx="254">
                  <c:v>6.35</c:v>
                </c:pt>
                <c:pt idx="255">
                  <c:v>6.375</c:v>
                </c:pt>
                <c:pt idx="256">
                  <c:v>6.4</c:v>
                </c:pt>
                <c:pt idx="257">
                  <c:v>6.4249999999999998</c:v>
                </c:pt>
                <c:pt idx="258">
                  <c:v>6.45</c:v>
                </c:pt>
                <c:pt idx="259">
                  <c:v>6.4749999999999996</c:v>
                </c:pt>
                <c:pt idx="260">
                  <c:v>6.5</c:v>
                </c:pt>
                <c:pt idx="261">
                  <c:v>6.5250000000000004</c:v>
                </c:pt>
                <c:pt idx="262">
                  <c:v>6.55</c:v>
                </c:pt>
                <c:pt idx="263">
                  <c:v>6.5750000000000002</c:v>
                </c:pt>
                <c:pt idx="264">
                  <c:v>6.6</c:v>
                </c:pt>
                <c:pt idx="265">
                  <c:v>6.625</c:v>
                </c:pt>
                <c:pt idx="266">
                  <c:v>6.65</c:v>
                </c:pt>
                <c:pt idx="267">
                  <c:v>6.6749999999999998</c:v>
                </c:pt>
                <c:pt idx="268">
                  <c:v>6.7</c:v>
                </c:pt>
                <c:pt idx="269">
                  <c:v>6.7249999999999996</c:v>
                </c:pt>
                <c:pt idx="270">
                  <c:v>6.75</c:v>
                </c:pt>
                <c:pt idx="271">
                  <c:v>6.7750000000000004</c:v>
                </c:pt>
                <c:pt idx="272">
                  <c:v>6.8</c:v>
                </c:pt>
                <c:pt idx="273">
                  <c:v>6.8250000000000002</c:v>
                </c:pt>
                <c:pt idx="274">
                  <c:v>6.85</c:v>
                </c:pt>
                <c:pt idx="275">
                  <c:v>6.875</c:v>
                </c:pt>
                <c:pt idx="276">
                  <c:v>6.9</c:v>
                </c:pt>
                <c:pt idx="277">
                  <c:v>6.9249999999999998</c:v>
                </c:pt>
                <c:pt idx="278">
                  <c:v>6.95</c:v>
                </c:pt>
                <c:pt idx="279">
                  <c:v>6.9749999999999996</c:v>
                </c:pt>
                <c:pt idx="280">
                  <c:v>7</c:v>
                </c:pt>
                <c:pt idx="281">
                  <c:v>7.0250000000000004</c:v>
                </c:pt>
                <c:pt idx="282">
                  <c:v>7.05</c:v>
                </c:pt>
                <c:pt idx="283">
                  <c:v>7.0750000000000002</c:v>
                </c:pt>
                <c:pt idx="284">
                  <c:v>7.1</c:v>
                </c:pt>
                <c:pt idx="285">
                  <c:v>7.125</c:v>
                </c:pt>
                <c:pt idx="286">
                  <c:v>7.15</c:v>
                </c:pt>
                <c:pt idx="287">
                  <c:v>7.1749999999999998</c:v>
                </c:pt>
                <c:pt idx="288">
                  <c:v>7.2</c:v>
                </c:pt>
                <c:pt idx="289">
                  <c:v>7.2249999999999996</c:v>
                </c:pt>
                <c:pt idx="290">
                  <c:v>7.25</c:v>
                </c:pt>
                <c:pt idx="291">
                  <c:v>7.2750000000000004</c:v>
                </c:pt>
                <c:pt idx="292">
                  <c:v>7.3</c:v>
                </c:pt>
                <c:pt idx="293">
                  <c:v>7.3250000000000002</c:v>
                </c:pt>
                <c:pt idx="294">
                  <c:v>7.35</c:v>
                </c:pt>
                <c:pt idx="295">
                  <c:v>7.375</c:v>
                </c:pt>
                <c:pt idx="296">
                  <c:v>7.4</c:v>
                </c:pt>
                <c:pt idx="297">
                  <c:v>7.4249999999999998</c:v>
                </c:pt>
                <c:pt idx="298">
                  <c:v>7.45</c:v>
                </c:pt>
                <c:pt idx="299">
                  <c:v>7.4749999999999996</c:v>
                </c:pt>
                <c:pt idx="300">
                  <c:v>7.5</c:v>
                </c:pt>
                <c:pt idx="301">
                  <c:v>7.5250000000000004</c:v>
                </c:pt>
                <c:pt idx="302">
                  <c:v>7.55</c:v>
                </c:pt>
                <c:pt idx="303">
                  <c:v>7.5750000000000002</c:v>
                </c:pt>
                <c:pt idx="304">
                  <c:v>7.6</c:v>
                </c:pt>
                <c:pt idx="305">
                  <c:v>7.625</c:v>
                </c:pt>
                <c:pt idx="306">
                  <c:v>7.65</c:v>
                </c:pt>
                <c:pt idx="307">
                  <c:v>7.6749999999999998</c:v>
                </c:pt>
                <c:pt idx="308">
                  <c:v>7.7</c:v>
                </c:pt>
                <c:pt idx="309">
                  <c:v>7.7249999999999996</c:v>
                </c:pt>
                <c:pt idx="310">
                  <c:v>7.75</c:v>
                </c:pt>
                <c:pt idx="311">
                  <c:v>7.7750000000000004</c:v>
                </c:pt>
                <c:pt idx="312">
                  <c:v>7.8</c:v>
                </c:pt>
                <c:pt idx="313">
                  <c:v>7.8250000000000002</c:v>
                </c:pt>
                <c:pt idx="314">
                  <c:v>7.85</c:v>
                </c:pt>
                <c:pt idx="315">
                  <c:v>7.875</c:v>
                </c:pt>
                <c:pt idx="316">
                  <c:v>7.9</c:v>
                </c:pt>
                <c:pt idx="317">
                  <c:v>7.9249999999999998</c:v>
                </c:pt>
                <c:pt idx="318">
                  <c:v>7.95</c:v>
                </c:pt>
                <c:pt idx="319">
                  <c:v>7.9749999999999996</c:v>
                </c:pt>
                <c:pt idx="320">
                  <c:v>8</c:v>
                </c:pt>
                <c:pt idx="321">
                  <c:v>8.0250000000000004</c:v>
                </c:pt>
                <c:pt idx="322">
                  <c:v>8.0500000000000007</c:v>
                </c:pt>
                <c:pt idx="323">
                  <c:v>8.0749999999999993</c:v>
                </c:pt>
                <c:pt idx="324">
                  <c:v>8.1</c:v>
                </c:pt>
                <c:pt idx="325">
                  <c:v>8.125</c:v>
                </c:pt>
                <c:pt idx="326">
                  <c:v>8.15</c:v>
                </c:pt>
                <c:pt idx="327">
                  <c:v>8.1750000000000007</c:v>
                </c:pt>
                <c:pt idx="328">
                  <c:v>8.1999999999999993</c:v>
                </c:pt>
                <c:pt idx="329">
                  <c:v>8.2249999999999996</c:v>
                </c:pt>
                <c:pt idx="330">
                  <c:v>8.25</c:v>
                </c:pt>
                <c:pt idx="331">
                  <c:v>8.2750000000000004</c:v>
                </c:pt>
                <c:pt idx="332">
                  <c:v>8.3000000000000007</c:v>
                </c:pt>
                <c:pt idx="333">
                  <c:v>8.3249999999999993</c:v>
                </c:pt>
                <c:pt idx="334">
                  <c:v>8.35</c:v>
                </c:pt>
                <c:pt idx="335">
                  <c:v>8.375</c:v>
                </c:pt>
                <c:pt idx="336">
                  <c:v>8.4</c:v>
                </c:pt>
                <c:pt idx="337">
                  <c:v>8.4250000000000007</c:v>
                </c:pt>
                <c:pt idx="338">
                  <c:v>8.4499999999999993</c:v>
                </c:pt>
                <c:pt idx="339">
                  <c:v>8.4749999999999996</c:v>
                </c:pt>
                <c:pt idx="340">
                  <c:v>8.5</c:v>
                </c:pt>
                <c:pt idx="341">
                  <c:v>8.5250000000000004</c:v>
                </c:pt>
                <c:pt idx="342">
                  <c:v>8.5500000000000007</c:v>
                </c:pt>
                <c:pt idx="343">
                  <c:v>8.5749999999999993</c:v>
                </c:pt>
                <c:pt idx="344">
                  <c:v>8.6</c:v>
                </c:pt>
                <c:pt idx="345">
                  <c:v>8.625</c:v>
                </c:pt>
                <c:pt idx="346">
                  <c:v>8.65</c:v>
                </c:pt>
                <c:pt idx="347">
                  <c:v>8.6750000000000007</c:v>
                </c:pt>
                <c:pt idx="348">
                  <c:v>8.6999999999999993</c:v>
                </c:pt>
                <c:pt idx="349">
                  <c:v>8.7249999999999996</c:v>
                </c:pt>
                <c:pt idx="350">
                  <c:v>8.75</c:v>
                </c:pt>
                <c:pt idx="351">
                  <c:v>8.7750000000000004</c:v>
                </c:pt>
                <c:pt idx="352">
                  <c:v>8.8000000000000007</c:v>
                </c:pt>
                <c:pt idx="353">
                  <c:v>8.8249999999999993</c:v>
                </c:pt>
                <c:pt idx="354">
                  <c:v>8.85</c:v>
                </c:pt>
                <c:pt idx="355">
                  <c:v>8.875</c:v>
                </c:pt>
                <c:pt idx="356">
                  <c:v>8.9</c:v>
                </c:pt>
                <c:pt idx="357">
                  <c:v>8.9250000000000007</c:v>
                </c:pt>
                <c:pt idx="358">
                  <c:v>8.9499999999999993</c:v>
                </c:pt>
                <c:pt idx="359">
                  <c:v>8.9749999999999996</c:v>
                </c:pt>
                <c:pt idx="360">
                  <c:v>9</c:v>
                </c:pt>
                <c:pt idx="361">
                  <c:v>9.0250000000000004</c:v>
                </c:pt>
                <c:pt idx="362">
                  <c:v>9.0500000000000007</c:v>
                </c:pt>
                <c:pt idx="363">
                  <c:v>9.0749999999999993</c:v>
                </c:pt>
                <c:pt idx="364">
                  <c:v>9.1</c:v>
                </c:pt>
                <c:pt idx="365">
                  <c:v>9.125</c:v>
                </c:pt>
                <c:pt idx="366">
                  <c:v>9.15</c:v>
                </c:pt>
                <c:pt idx="367">
                  <c:v>9.1750000000000007</c:v>
                </c:pt>
                <c:pt idx="368">
                  <c:v>9.1999999999999993</c:v>
                </c:pt>
                <c:pt idx="369">
                  <c:v>9.2249999999999996</c:v>
                </c:pt>
                <c:pt idx="370">
                  <c:v>9.25</c:v>
                </c:pt>
                <c:pt idx="371">
                  <c:v>9.2750000000000004</c:v>
                </c:pt>
                <c:pt idx="372">
                  <c:v>9.3000000000000007</c:v>
                </c:pt>
                <c:pt idx="373">
                  <c:v>9.3249999999999993</c:v>
                </c:pt>
                <c:pt idx="374">
                  <c:v>9.35</c:v>
                </c:pt>
                <c:pt idx="375">
                  <c:v>9.375</c:v>
                </c:pt>
                <c:pt idx="376">
                  <c:v>9.4</c:v>
                </c:pt>
                <c:pt idx="377">
                  <c:v>9.4250000000000007</c:v>
                </c:pt>
                <c:pt idx="378">
                  <c:v>9.4499999999999993</c:v>
                </c:pt>
                <c:pt idx="379">
                  <c:v>9.4749999999999996</c:v>
                </c:pt>
                <c:pt idx="380">
                  <c:v>9.5</c:v>
                </c:pt>
                <c:pt idx="381">
                  <c:v>9.5250000000000004</c:v>
                </c:pt>
                <c:pt idx="382">
                  <c:v>9.5500000000000007</c:v>
                </c:pt>
                <c:pt idx="383">
                  <c:v>9.5749999999999993</c:v>
                </c:pt>
                <c:pt idx="384">
                  <c:v>9.6</c:v>
                </c:pt>
                <c:pt idx="385">
                  <c:v>9.625</c:v>
                </c:pt>
                <c:pt idx="386">
                  <c:v>9.65</c:v>
                </c:pt>
                <c:pt idx="387">
                  <c:v>9.6750000000000007</c:v>
                </c:pt>
                <c:pt idx="388">
                  <c:v>9.6999999999999993</c:v>
                </c:pt>
                <c:pt idx="389">
                  <c:v>9.7249999999999996</c:v>
                </c:pt>
                <c:pt idx="390">
                  <c:v>9.75</c:v>
                </c:pt>
                <c:pt idx="391">
                  <c:v>9.7750000000000004</c:v>
                </c:pt>
                <c:pt idx="392">
                  <c:v>9.8000000000000007</c:v>
                </c:pt>
                <c:pt idx="393">
                  <c:v>9.8249999999999993</c:v>
                </c:pt>
                <c:pt idx="394">
                  <c:v>9.85</c:v>
                </c:pt>
                <c:pt idx="395">
                  <c:v>9.875</c:v>
                </c:pt>
                <c:pt idx="396">
                  <c:v>9.9</c:v>
                </c:pt>
                <c:pt idx="397">
                  <c:v>9.9250000000000007</c:v>
                </c:pt>
                <c:pt idx="398">
                  <c:v>9.9499999999999993</c:v>
                </c:pt>
                <c:pt idx="399">
                  <c:v>9.9749999999999996</c:v>
                </c:pt>
                <c:pt idx="400">
                  <c:v>10</c:v>
                </c:pt>
                <c:pt idx="401">
                  <c:v>10.025</c:v>
                </c:pt>
                <c:pt idx="402">
                  <c:v>10.050000000000001</c:v>
                </c:pt>
                <c:pt idx="403">
                  <c:v>10.074999999999999</c:v>
                </c:pt>
                <c:pt idx="404">
                  <c:v>10.1</c:v>
                </c:pt>
                <c:pt idx="405">
                  <c:v>10.125</c:v>
                </c:pt>
                <c:pt idx="406">
                  <c:v>10.15</c:v>
                </c:pt>
                <c:pt idx="407">
                  <c:v>10.175000000000001</c:v>
                </c:pt>
                <c:pt idx="408">
                  <c:v>10.199999999999999</c:v>
                </c:pt>
                <c:pt idx="409">
                  <c:v>10.225</c:v>
                </c:pt>
                <c:pt idx="410">
                  <c:v>10.25</c:v>
                </c:pt>
                <c:pt idx="411">
                  <c:v>10.275</c:v>
                </c:pt>
                <c:pt idx="412">
                  <c:v>10.3</c:v>
                </c:pt>
                <c:pt idx="413">
                  <c:v>10.324999999999999</c:v>
                </c:pt>
                <c:pt idx="414">
                  <c:v>10.35</c:v>
                </c:pt>
                <c:pt idx="415">
                  <c:v>10.375</c:v>
                </c:pt>
                <c:pt idx="416">
                  <c:v>10.4</c:v>
                </c:pt>
                <c:pt idx="417">
                  <c:v>10.425000000000001</c:v>
                </c:pt>
                <c:pt idx="418">
                  <c:v>10.45</c:v>
                </c:pt>
                <c:pt idx="419">
                  <c:v>10.475</c:v>
                </c:pt>
                <c:pt idx="420">
                  <c:v>10.5</c:v>
                </c:pt>
                <c:pt idx="421">
                  <c:v>10.525</c:v>
                </c:pt>
                <c:pt idx="422">
                  <c:v>10.55</c:v>
                </c:pt>
                <c:pt idx="423">
                  <c:v>10.574999999999999</c:v>
                </c:pt>
                <c:pt idx="424">
                  <c:v>10.6</c:v>
                </c:pt>
                <c:pt idx="425">
                  <c:v>10.625</c:v>
                </c:pt>
                <c:pt idx="426">
                  <c:v>10.65</c:v>
                </c:pt>
                <c:pt idx="427">
                  <c:v>10.675000000000001</c:v>
                </c:pt>
                <c:pt idx="428">
                  <c:v>10.7</c:v>
                </c:pt>
                <c:pt idx="429">
                  <c:v>10.725</c:v>
                </c:pt>
                <c:pt idx="430">
                  <c:v>10.75</c:v>
                </c:pt>
                <c:pt idx="431">
                  <c:v>10.775</c:v>
                </c:pt>
                <c:pt idx="432">
                  <c:v>10.8</c:v>
                </c:pt>
                <c:pt idx="433">
                  <c:v>10.824999999999999</c:v>
                </c:pt>
                <c:pt idx="434">
                  <c:v>10.85</c:v>
                </c:pt>
                <c:pt idx="435">
                  <c:v>10.875</c:v>
                </c:pt>
                <c:pt idx="436">
                  <c:v>10.9</c:v>
                </c:pt>
                <c:pt idx="437">
                  <c:v>10.925000000000001</c:v>
                </c:pt>
                <c:pt idx="438">
                  <c:v>10.95</c:v>
                </c:pt>
                <c:pt idx="439">
                  <c:v>10.975</c:v>
                </c:pt>
                <c:pt idx="440">
                  <c:v>11</c:v>
                </c:pt>
                <c:pt idx="441">
                  <c:v>11.025</c:v>
                </c:pt>
                <c:pt idx="442">
                  <c:v>11.05</c:v>
                </c:pt>
                <c:pt idx="443">
                  <c:v>11.074999999999999</c:v>
                </c:pt>
                <c:pt idx="444">
                  <c:v>11.1</c:v>
                </c:pt>
                <c:pt idx="445">
                  <c:v>11.125</c:v>
                </c:pt>
                <c:pt idx="446">
                  <c:v>11.15</c:v>
                </c:pt>
                <c:pt idx="447">
                  <c:v>11.175000000000001</c:v>
                </c:pt>
                <c:pt idx="448">
                  <c:v>11.2</c:v>
                </c:pt>
                <c:pt idx="449">
                  <c:v>11.225</c:v>
                </c:pt>
                <c:pt idx="450">
                  <c:v>11.25</c:v>
                </c:pt>
                <c:pt idx="451">
                  <c:v>11.275</c:v>
                </c:pt>
                <c:pt idx="452">
                  <c:v>11.3</c:v>
                </c:pt>
                <c:pt idx="453">
                  <c:v>11.324999999999999</c:v>
                </c:pt>
                <c:pt idx="454">
                  <c:v>11.35</c:v>
                </c:pt>
                <c:pt idx="455">
                  <c:v>11.375</c:v>
                </c:pt>
                <c:pt idx="456">
                  <c:v>11.4</c:v>
                </c:pt>
                <c:pt idx="457">
                  <c:v>11.425000000000001</c:v>
                </c:pt>
                <c:pt idx="458">
                  <c:v>11.45</c:v>
                </c:pt>
                <c:pt idx="459">
                  <c:v>11.475</c:v>
                </c:pt>
                <c:pt idx="460">
                  <c:v>11.5</c:v>
                </c:pt>
                <c:pt idx="461">
                  <c:v>11.525</c:v>
                </c:pt>
                <c:pt idx="462">
                  <c:v>11.55</c:v>
                </c:pt>
                <c:pt idx="463">
                  <c:v>11.574999999999999</c:v>
                </c:pt>
                <c:pt idx="464">
                  <c:v>11.6</c:v>
                </c:pt>
                <c:pt idx="465">
                  <c:v>11.625</c:v>
                </c:pt>
                <c:pt idx="466">
                  <c:v>11.65</c:v>
                </c:pt>
                <c:pt idx="467">
                  <c:v>11.675000000000001</c:v>
                </c:pt>
                <c:pt idx="468">
                  <c:v>11.7</c:v>
                </c:pt>
                <c:pt idx="469">
                  <c:v>11.725</c:v>
                </c:pt>
                <c:pt idx="470">
                  <c:v>11.75</c:v>
                </c:pt>
                <c:pt idx="471">
                  <c:v>11.775</c:v>
                </c:pt>
                <c:pt idx="472">
                  <c:v>11.8</c:v>
                </c:pt>
                <c:pt idx="473">
                  <c:v>11.824999999999999</c:v>
                </c:pt>
                <c:pt idx="474">
                  <c:v>11.85</c:v>
                </c:pt>
                <c:pt idx="475">
                  <c:v>11.875</c:v>
                </c:pt>
                <c:pt idx="476">
                  <c:v>11.9</c:v>
                </c:pt>
                <c:pt idx="477">
                  <c:v>11.925000000000001</c:v>
                </c:pt>
                <c:pt idx="478">
                  <c:v>11.95</c:v>
                </c:pt>
                <c:pt idx="479">
                  <c:v>11.975</c:v>
                </c:pt>
                <c:pt idx="480">
                  <c:v>12</c:v>
                </c:pt>
                <c:pt idx="481">
                  <c:v>12.025</c:v>
                </c:pt>
                <c:pt idx="482">
                  <c:v>12.05</c:v>
                </c:pt>
                <c:pt idx="483">
                  <c:v>12.074999999999999</c:v>
                </c:pt>
                <c:pt idx="484">
                  <c:v>12.1</c:v>
                </c:pt>
                <c:pt idx="485">
                  <c:v>12.125</c:v>
                </c:pt>
                <c:pt idx="486">
                  <c:v>12.15</c:v>
                </c:pt>
                <c:pt idx="487">
                  <c:v>12.175000000000001</c:v>
                </c:pt>
                <c:pt idx="488">
                  <c:v>12.2</c:v>
                </c:pt>
                <c:pt idx="489">
                  <c:v>12.225</c:v>
                </c:pt>
                <c:pt idx="490">
                  <c:v>12.25</c:v>
                </c:pt>
                <c:pt idx="491">
                  <c:v>12.275</c:v>
                </c:pt>
                <c:pt idx="492">
                  <c:v>12.3</c:v>
                </c:pt>
                <c:pt idx="493">
                  <c:v>12.324999999999999</c:v>
                </c:pt>
                <c:pt idx="494">
                  <c:v>12.35</c:v>
                </c:pt>
                <c:pt idx="495">
                  <c:v>12.375</c:v>
                </c:pt>
                <c:pt idx="496">
                  <c:v>12.4</c:v>
                </c:pt>
                <c:pt idx="497">
                  <c:v>12.425000000000001</c:v>
                </c:pt>
                <c:pt idx="498">
                  <c:v>12.45</c:v>
                </c:pt>
                <c:pt idx="499">
                  <c:v>12.475</c:v>
                </c:pt>
                <c:pt idx="500">
                  <c:v>12.5</c:v>
                </c:pt>
                <c:pt idx="501">
                  <c:v>12.525</c:v>
                </c:pt>
                <c:pt idx="502">
                  <c:v>12.55</c:v>
                </c:pt>
                <c:pt idx="503">
                  <c:v>12.574999999999999</c:v>
                </c:pt>
                <c:pt idx="504">
                  <c:v>12.6</c:v>
                </c:pt>
                <c:pt idx="505">
                  <c:v>12.625</c:v>
                </c:pt>
                <c:pt idx="506">
                  <c:v>12.65</c:v>
                </c:pt>
                <c:pt idx="507">
                  <c:v>12.675000000000001</c:v>
                </c:pt>
                <c:pt idx="508">
                  <c:v>12.7</c:v>
                </c:pt>
                <c:pt idx="509">
                  <c:v>12.725</c:v>
                </c:pt>
                <c:pt idx="510">
                  <c:v>12.75</c:v>
                </c:pt>
                <c:pt idx="511">
                  <c:v>12.775</c:v>
                </c:pt>
                <c:pt idx="512">
                  <c:v>12.8</c:v>
                </c:pt>
                <c:pt idx="513">
                  <c:v>12.824999999999999</c:v>
                </c:pt>
                <c:pt idx="514">
                  <c:v>12.85</c:v>
                </c:pt>
                <c:pt idx="515">
                  <c:v>12.875</c:v>
                </c:pt>
                <c:pt idx="516">
                  <c:v>12.9</c:v>
                </c:pt>
                <c:pt idx="517">
                  <c:v>12.925000000000001</c:v>
                </c:pt>
                <c:pt idx="518">
                  <c:v>12.95</c:v>
                </c:pt>
                <c:pt idx="519">
                  <c:v>12.975</c:v>
                </c:pt>
                <c:pt idx="520">
                  <c:v>13</c:v>
                </c:pt>
                <c:pt idx="521">
                  <c:v>13.025</c:v>
                </c:pt>
                <c:pt idx="522">
                  <c:v>13.05</c:v>
                </c:pt>
                <c:pt idx="523">
                  <c:v>13.074999999999999</c:v>
                </c:pt>
                <c:pt idx="524">
                  <c:v>13.1</c:v>
                </c:pt>
                <c:pt idx="525">
                  <c:v>13.125</c:v>
                </c:pt>
                <c:pt idx="526">
                  <c:v>13.15</c:v>
                </c:pt>
                <c:pt idx="527">
                  <c:v>13.175000000000001</c:v>
                </c:pt>
                <c:pt idx="528">
                  <c:v>13.2</c:v>
                </c:pt>
                <c:pt idx="529">
                  <c:v>13.225</c:v>
                </c:pt>
                <c:pt idx="530">
                  <c:v>13.25</c:v>
                </c:pt>
                <c:pt idx="531">
                  <c:v>13.275</c:v>
                </c:pt>
                <c:pt idx="532">
                  <c:v>13.3</c:v>
                </c:pt>
                <c:pt idx="533">
                  <c:v>13.324999999999999</c:v>
                </c:pt>
                <c:pt idx="534">
                  <c:v>13.35</c:v>
                </c:pt>
                <c:pt idx="535">
                  <c:v>13.375</c:v>
                </c:pt>
                <c:pt idx="536">
                  <c:v>13.4</c:v>
                </c:pt>
                <c:pt idx="537">
                  <c:v>13.425000000000001</c:v>
                </c:pt>
                <c:pt idx="538">
                  <c:v>13.45</c:v>
                </c:pt>
                <c:pt idx="539">
                  <c:v>13.475</c:v>
                </c:pt>
                <c:pt idx="540">
                  <c:v>13.5</c:v>
                </c:pt>
                <c:pt idx="541">
                  <c:v>13.525</c:v>
                </c:pt>
                <c:pt idx="542">
                  <c:v>13.55</c:v>
                </c:pt>
                <c:pt idx="543">
                  <c:v>13.574999999999999</c:v>
                </c:pt>
                <c:pt idx="544">
                  <c:v>13.6</c:v>
                </c:pt>
                <c:pt idx="545">
                  <c:v>13.625</c:v>
                </c:pt>
                <c:pt idx="546">
                  <c:v>13.65</c:v>
                </c:pt>
                <c:pt idx="547">
                  <c:v>13.675000000000001</c:v>
                </c:pt>
                <c:pt idx="548">
                  <c:v>13.7</c:v>
                </c:pt>
                <c:pt idx="549">
                  <c:v>13.725</c:v>
                </c:pt>
                <c:pt idx="550">
                  <c:v>13.75</c:v>
                </c:pt>
                <c:pt idx="551">
                  <c:v>13.775</c:v>
                </c:pt>
                <c:pt idx="552">
                  <c:v>13.8</c:v>
                </c:pt>
                <c:pt idx="553">
                  <c:v>13.824999999999999</c:v>
                </c:pt>
                <c:pt idx="554">
                  <c:v>13.85</c:v>
                </c:pt>
                <c:pt idx="555">
                  <c:v>13.875</c:v>
                </c:pt>
                <c:pt idx="556">
                  <c:v>13.9</c:v>
                </c:pt>
                <c:pt idx="557">
                  <c:v>13.925000000000001</c:v>
                </c:pt>
                <c:pt idx="558">
                  <c:v>13.95</c:v>
                </c:pt>
                <c:pt idx="559">
                  <c:v>13.975</c:v>
                </c:pt>
                <c:pt idx="560">
                  <c:v>14</c:v>
                </c:pt>
                <c:pt idx="561">
                  <c:v>14.025</c:v>
                </c:pt>
                <c:pt idx="562">
                  <c:v>14.05</c:v>
                </c:pt>
                <c:pt idx="563">
                  <c:v>14.074999999999999</c:v>
                </c:pt>
                <c:pt idx="564">
                  <c:v>14.1</c:v>
                </c:pt>
                <c:pt idx="565">
                  <c:v>14.125</c:v>
                </c:pt>
                <c:pt idx="566">
                  <c:v>14.15</c:v>
                </c:pt>
                <c:pt idx="567">
                  <c:v>14.175000000000001</c:v>
                </c:pt>
                <c:pt idx="568">
                  <c:v>14.2</c:v>
                </c:pt>
                <c:pt idx="569">
                  <c:v>14.225</c:v>
                </c:pt>
                <c:pt idx="570">
                  <c:v>14.25</c:v>
                </c:pt>
                <c:pt idx="571">
                  <c:v>14.275</c:v>
                </c:pt>
                <c:pt idx="572">
                  <c:v>14.3</c:v>
                </c:pt>
                <c:pt idx="573">
                  <c:v>14.324999999999999</c:v>
                </c:pt>
                <c:pt idx="574">
                  <c:v>14.35</c:v>
                </c:pt>
                <c:pt idx="575">
                  <c:v>14.375</c:v>
                </c:pt>
                <c:pt idx="576">
                  <c:v>14.4</c:v>
                </c:pt>
                <c:pt idx="577">
                  <c:v>14.425000000000001</c:v>
                </c:pt>
                <c:pt idx="578">
                  <c:v>14.45</c:v>
                </c:pt>
                <c:pt idx="579">
                  <c:v>14.475</c:v>
                </c:pt>
                <c:pt idx="580">
                  <c:v>14.5</c:v>
                </c:pt>
                <c:pt idx="581">
                  <c:v>14.525</c:v>
                </c:pt>
                <c:pt idx="582">
                  <c:v>14.55</c:v>
                </c:pt>
                <c:pt idx="583">
                  <c:v>14.574999999999999</c:v>
                </c:pt>
                <c:pt idx="584">
                  <c:v>14.6</c:v>
                </c:pt>
                <c:pt idx="585">
                  <c:v>14.625</c:v>
                </c:pt>
                <c:pt idx="586">
                  <c:v>14.65</c:v>
                </c:pt>
                <c:pt idx="587">
                  <c:v>14.675000000000001</c:v>
                </c:pt>
                <c:pt idx="588">
                  <c:v>14.7</c:v>
                </c:pt>
                <c:pt idx="589">
                  <c:v>14.725</c:v>
                </c:pt>
                <c:pt idx="590">
                  <c:v>14.75</c:v>
                </c:pt>
                <c:pt idx="591">
                  <c:v>14.775</c:v>
                </c:pt>
                <c:pt idx="592">
                  <c:v>14.8</c:v>
                </c:pt>
                <c:pt idx="593">
                  <c:v>14.824999999999999</c:v>
                </c:pt>
                <c:pt idx="594">
                  <c:v>14.85</c:v>
                </c:pt>
                <c:pt idx="595">
                  <c:v>14.875</c:v>
                </c:pt>
                <c:pt idx="596">
                  <c:v>14.9</c:v>
                </c:pt>
                <c:pt idx="597">
                  <c:v>14.925000000000001</c:v>
                </c:pt>
                <c:pt idx="598">
                  <c:v>14.95</c:v>
                </c:pt>
                <c:pt idx="599">
                  <c:v>14.975</c:v>
                </c:pt>
                <c:pt idx="600">
                  <c:v>15</c:v>
                </c:pt>
                <c:pt idx="601">
                  <c:v>15.025</c:v>
                </c:pt>
                <c:pt idx="602">
                  <c:v>15.05</c:v>
                </c:pt>
                <c:pt idx="603">
                  <c:v>15.074999999999999</c:v>
                </c:pt>
                <c:pt idx="604">
                  <c:v>15.1</c:v>
                </c:pt>
                <c:pt idx="605">
                  <c:v>15.125</c:v>
                </c:pt>
                <c:pt idx="606">
                  <c:v>15.15</c:v>
                </c:pt>
                <c:pt idx="607">
                  <c:v>15.175000000000001</c:v>
                </c:pt>
                <c:pt idx="608">
                  <c:v>15.2</c:v>
                </c:pt>
                <c:pt idx="609">
                  <c:v>15.225</c:v>
                </c:pt>
                <c:pt idx="610">
                  <c:v>15.25</c:v>
                </c:pt>
                <c:pt idx="611">
                  <c:v>15.275</c:v>
                </c:pt>
                <c:pt idx="612">
                  <c:v>15.3</c:v>
                </c:pt>
                <c:pt idx="613">
                  <c:v>15.324999999999999</c:v>
                </c:pt>
                <c:pt idx="614">
                  <c:v>15.35</c:v>
                </c:pt>
                <c:pt idx="615">
                  <c:v>15.375</c:v>
                </c:pt>
                <c:pt idx="616">
                  <c:v>15.4</c:v>
                </c:pt>
                <c:pt idx="617">
                  <c:v>15.425000000000001</c:v>
                </c:pt>
                <c:pt idx="618">
                  <c:v>15.45</c:v>
                </c:pt>
                <c:pt idx="619">
                  <c:v>15.475</c:v>
                </c:pt>
                <c:pt idx="620">
                  <c:v>15.5</c:v>
                </c:pt>
                <c:pt idx="621">
                  <c:v>15.525</c:v>
                </c:pt>
                <c:pt idx="622">
                  <c:v>15.55</c:v>
                </c:pt>
                <c:pt idx="623">
                  <c:v>15.574999999999999</c:v>
                </c:pt>
                <c:pt idx="624">
                  <c:v>15.6</c:v>
                </c:pt>
                <c:pt idx="625">
                  <c:v>15.625</c:v>
                </c:pt>
                <c:pt idx="626">
                  <c:v>15.65</c:v>
                </c:pt>
                <c:pt idx="627">
                  <c:v>15.675000000000001</c:v>
                </c:pt>
                <c:pt idx="628">
                  <c:v>15.7</c:v>
                </c:pt>
                <c:pt idx="629">
                  <c:v>15.725</c:v>
                </c:pt>
                <c:pt idx="630">
                  <c:v>15.75</c:v>
                </c:pt>
                <c:pt idx="631">
                  <c:v>15.775</c:v>
                </c:pt>
                <c:pt idx="632">
                  <c:v>15.8</c:v>
                </c:pt>
                <c:pt idx="633">
                  <c:v>15.824999999999999</c:v>
                </c:pt>
                <c:pt idx="634">
                  <c:v>15.85</c:v>
                </c:pt>
                <c:pt idx="635">
                  <c:v>15.875</c:v>
                </c:pt>
                <c:pt idx="636">
                  <c:v>15.9</c:v>
                </c:pt>
                <c:pt idx="637">
                  <c:v>15.925000000000001</c:v>
                </c:pt>
                <c:pt idx="638">
                  <c:v>15.95</c:v>
                </c:pt>
                <c:pt idx="639">
                  <c:v>15.975</c:v>
                </c:pt>
                <c:pt idx="640">
                  <c:v>16</c:v>
                </c:pt>
                <c:pt idx="641">
                  <c:v>16.024999999999999</c:v>
                </c:pt>
                <c:pt idx="642">
                  <c:v>16.05</c:v>
                </c:pt>
                <c:pt idx="643">
                  <c:v>16.074999999999999</c:v>
                </c:pt>
                <c:pt idx="644">
                  <c:v>16.100000000000001</c:v>
                </c:pt>
                <c:pt idx="645">
                  <c:v>16.125</c:v>
                </c:pt>
                <c:pt idx="646">
                  <c:v>16.149999999999999</c:v>
                </c:pt>
                <c:pt idx="647">
                  <c:v>16.175000000000001</c:v>
                </c:pt>
                <c:pt idx="648">
                  <c:v>16.2</c:v>
                </c:pt>
                <c:pt idx="649">
                  <c:v>16.225000000000001</c:v>
                </c:pt>
                <c:pt idx="650">
                  <c:v>16.25</c:v>
                </c:pt>
                <c:pt idx="651">
                  <c:v>16.274999999999999</c:v>
                </c:pt>
                <c:pt idx="652">
                  <c:v>16.3</c:v>
                </c:pt>
                <c:pt idx="653">
                  <c:v>16.324999999999999</c:v>
                </c:pt>
                <c:pt idx="654">
                  <c:v>16.350000000000001</c:v>
                </c:pt>
                <c:pt idx="655">
                  <c:v>16.375</c:v>
                </c:pt>
                <c:pt idx="656">
                  <c:v>16.399999999999999</c:v>
                </c:pt>
                <c:pt idx="657">
                  <c:v>16.425000000000001</c:v>
                </c:pt>
                <c:pt idx="658">
                  <c:v>16.45</c:v>
                </c:pt>
                <c:pt idx="659">
                  <c:v>16.475000000000001</c:v>
                </c:pt>
                <c:pt idx="660">
                  <c:v>16.5</c:v>
                </c:pt>
                <c:pt idx="661">
                  <c:v>16.524999999999999</c:v>
                </c:pt>
                <c:pt idx="662">
                  <c:v>16.55</c:v>
                </c:pt>
                <c:pt idx="663">
                  <c:v>16.574999999999999</c:v>
                </c:pt>
                <c:pt idx="664">
                  <c:v>16.600000000000001</c:v>
                </c:pt>
                <c:pt idx="665">
                  <c:v>16.625</c:v>
                </c:pt>
                <c:pt idx="666">
                  <c:v>16.649999999999999</c:v>
                </c:pt>
                <c:pt idx="667">
                  <c:v>16.675000000000001</c:v>
                </c:pt>
                <c:pt idx="668">
                  <c:v>16.7</c:v>
                </c:pt>
                <c:pt idx="669">
                  <c:v>16.725000000000001</c:v>
                </c:pt>
                <c:pt idx="670">
                  <c:v>16.75</c:v>
                </c:pt>
                <c:pt idx="671">
                  <c:v>16.774999999999999</c:v>
                </c:pt>
                <c:pt idx="672">
                  <c:v>16.8</c:v>
                </c:pt>
                <c:pt idx="673">
                  <c:v>16.824999999999999</c:v>
                </c:pt>
                <c:pt idx="674">
                  <c:v>16.850000000000001</c:v>
                </c:pt>
                <c:pt idx="675">
                  <c:v>16.875</c:v>
                </c:pt>
                <c:pt idx="676">
                  <c:v>16.899999999999999</c:v>
                </c:pt>
                <c:pt idx="677">
                  <c:v>16.925000000000001</c:v>
                </c:pt>
                <c:pt idx="678">
                  <c:v>16.95</c:v>
                </c:pt>
                <c:pt idx="679">
                  <c:v>16.975000000000001</c:v>
                </c:pt>
                <c:pt idx="680">
                  <c:v>17</c:v>
                </c:pt>
                <c:pt idx="681">
                  <c:v>17.024999999999999</c:v>
                </c:pt>
                <c:pt idx="682">
                  <c:v>17.05</c:v>
                </c:pt>
                <c:pt idx="683">
                  <c:v>17.074999999999999</c:v>
                </c:pt>
                <c:pt idx="684">
                  <c:v>17.100000000000001</c:v>
                </c:pt>
                <c:pt idx="685">
                  <c:v>17.125</c:v>
                </c:pt>
                <c:pt idx="686">
                  <c:v>17.149999999999999</c:v>
                </c:pt>
                <c:pt idx="687">
                  <c:v>17.175000000000001</c:v>
                </c:pt>
                <c:pt idx="688">
                  <c:v>17.2</c:v>
                </c:pt>
                <c:pt idx="689">
                  <c:v>17.225000000000001</c:v>
                </c:pt>
                <c:pt idx="690">
                  <c:v>17.25</c:v>
                </c:pt>
                <c:pt idx="691">
                  <c:v>17.274999999999999</c:v>
                </c:pt>
                <c:pt idx="692">
                  <c:v>17.3</c:v>
                </c:pt>
                <c:pt idx="693">
                  <c:v>17.324999999999999</c:v>
                </c:pt>
                <c:pt idx="694">
                  <c:v>17.350000000000001</c:v>
                </c:pt>
                <c:pt idx="695">
                  <c:v>17.375</c:v>
                </c:pt>
                <c:pt idx="696">
                  <c:v>17.399999999999999</c:v>
                </c:pt>
                <c:pt idx="697">
                  <c:v>17.425000000000001</c:v>
                </c:pt>
                <c:pt idx="698">
                  <c:v>17.45</c:v>
                </c:pt>
                <c:pt idx="699">
                  <c:v>17.475000000000001</c:v>
                </c:pt>
                <c:pt idx="700">
                  <c:v>17.5</c:v>
                </c:pt>
                <c:pt idx="701">
                  <c:v>17.524999999999999</c:v>
                </c:pt>
                <c:pt idx="702">
                  <c:v>17.55</c:v>
                </c:pt>
                <c:pt idx="703">
                  <c:v>17.574999999999999</c:v>
                </c:pt>
                <c:pt idx="704">
                  <c:v>17.600000000000001</c:v>
                </c:pt>
                <c:pt idx="705">
                  <c:v>17.625</c:v>
                </c:pt>
                <c:pt idx="706">
                  <c:v>17.649999999999999</c:v>
                </c:pt>
                <c:pt idx="707">
                  <c:v>17.675000000000001</c:v>
                </c:pt>
                <c:pt idx="708">
                  <c:v>17.7</c:v>
                </c:pt>
                <c:pt idx="709">
                  <c:v>17.725000000000001</c:v>
                </c:pt>
                <c:pt idx="710">
                  <c:v>17.75</c:v>
                </c:pt>
                <c:pt idx="711">
                  <c:v>17.774999999999999</c:v>
                </c:pt>
                <c:pt idx="712">
                  <c:v>17.8</c:v>
                </c:pt>
                <c:pt idx="713">
                  <c:v>17.824999999999999</c:v>
                </c:pt>
                <c:pt idx="714">
                  <c:v>17.850000000000001</c:v>
                </c:pt>
                <c:pt idx="715">
                  <c:v>17.875</c:v>
                </c:pt>
                <c:pt idx="716">
                  <c:v>17.899999999999999</c:v>
                </c:pt>
                <c:pt idx="717">
                  <c:v>17.925000000000001</c:v>
                </c:pt>
                <c:pt idx="718">
                  <c:v>17.95</c:v>
                </c:pt>
                <c:pt idx="719">
                  <c:v>17.975000000000001</c:v>
                </c:pt>
                <c:pt idx="720">
                  <c:v>18</c:v>
                </c:pt>
                <c:pt idx="721">
                  <c:v>18.024999999999999</c:v>
                </c:pt>
                <c:pt idx="722">
                  <c:v>18.05</c:v>
                </c:pt>
                <c:pt idx="723">
                  <c:v>18.074999999999999</c:v>
                </c:pt>
                <c:pt idx="724">
                  <c:v>18.100000000000001</c:v>
                </c:pt>
                <c:pt idx="725">
                  <c:v>18.125</c:v>
                </c:pt>
                <c:pt idx="726">
                  <c:v>18.149999999999999</c:v>
                </c:pt>
                <c:pt idx="727">
                  <c:v>18.175000000000001</c:v>
                </c:pt>
                <c:pt idx="728">
                  <c:v>18.2</c:v>
                </c:pt>
                <c:pt idx="729">
                  <c:v>18.225000000000001</c:v>
                </c:pt>
                <c:pt idx="730">
                  <c:v>18.25</c:v>
                </c:pt>
                <c:pt idx="731">
                  <c:v>18.274999999999999</c:v>
                </c:pt>
                <c:pt idx="732">
                  <c:v>18.3</c:v>
                </c:pt>
                <c:pt idx="733">
                  <c:v>18.324999999999999</c:v>
                </c:pt>
                <c:pt idx="734">
                  <c:v>18.350000000000001</c:v>
                </c:pt>
                <c:pt idx="735">
                  <c:v>18.375</c:v>
                </c:pt>
                <c:pt idx="736">
                  <c:v>18.399999999999999</c:v>
                </c:pt>
                <c:pt idx="737">
                  <c:v>18.425000000000001</c:v>
                </c:pt>
                <c:pt idx="738">
                  <c:v>18.45</c:v>
                </c:pt>
                <c:pt idx="739">
                  <c:v>18.475000000000001</c:v>
                </c:pt>
                <c:pt idx="740">
                  <c:v>18.5</c:v>
                </c:pt>
                <c:pt idx="741">
                  <c:v>18.524999999999999</c:v>
                </c:pt>
                <c:pt idx="742">
                  <c:v>18.55</c:v>
                </c:pt>
                <c:pt idx="743">
                  <c:v>18.574999999999999</c:v>
                </c:pt>
                <c:pt idx="744">
                  <c:v>18.600000000000001</c:v>
                </c:pt>
                <c:pt idx="745">
                  <c:v>18.625</c:v>
                </c:pt>
                <c:pt idx="746">
                  <c:v>18.649999999999999</c:v>
                </c:pt>
                <c:pt idx="747">
                  <c:v>18.675000000000001</c:v>
                </c:pt>
                <c:pt idx="748">
                  <c:v>18.7</c:v>
                </c:pt>
                <c:pt idx="749">
                  <c:v>18.725000000000001</c:v>
                </c:pt>
                <c:pt idx="750">
                  <c:v>18.75</c:v>
                </c:pt>
                <c:pt idx="751">
                  <c:v>18.774999999999999</c:v>
                </c:pt>
                <c:pt idx="752">
                  <c:v>18.8</c:v>
                </c:pt>
                <c:pt idx="753">
                  <c:v>18.824999999999999</c:v>
                </c:pt>
                <c:pt idx="754">
                  <c:v>18.850000000000001</c:v>
                </c:pt>
                <c:pt idx="755">
                  <c:v>18.875</c:v>
                </c:pt>
                <c:pt idx="756">
                  <c:v>18.899999999999999</c:v>
                </c:pt>
                <c:pt idx="757">
                  <c:v>18.925000000000001</c:v>
                </c:pt>
                <c:pt idx="758">
                  <c:v>18.95</c:v>
                </c:pt>
                <c:pt idx="759">
                  <c:v>18.975000000000001</c:v>
                </c:pt>
                <c:pt idx="760">
                  <c:v>19</c:v>
                </c:pt>
                <c:pt idx="761">
                  <c:v>19.024999999999999</c:v>
                </c:pt>
                <c:pt idx="762">
                  <c:v>19.05</c:v>
                </c:pt>
                <c:pt idx="763">
                  <c:v>19.074999999999999</c:v>
                </c:pt>
                <c:pt idx="764">
                  <c:v>19.100000000000001</c:v>
                </c:pt>
                <c:pt idx="765">
                  <c:v>19.125</c:v>
                </c:pt>
                <c:pt idx="766">
                  <c:v>19.149999999999999</c:v>
                </c:pt>
                <c:pt idx="767">
                  <c:v>19.175000000000001</c:v>
                </c:pt>
                <c:pt idx="768">
                  <c:v>19.2</c:v>
                </c:pt>
                <c:pt idx="769">
                  <c:v>19.225000000000001</c:v>
                </c:pt>
                <c:pt idx="770">
                  <c:v>19.25</c:v>
                </c:pt>
                <c:pt idx="771">
                  <c:v>19.274999999999999</c:v>
                </c:pt>
                <c:pt idx="772">
                  <c:v>19.3</c:v>
                </c:pt>
                <c:pt idx="773">
                  <c:v>19.324999999999999</c:v>
                </c:pt>
                <c:pt idx="774">
                  <c:v>19.350000000000001</c:v>
                </c:pt>
                <c:pt idx="775">
                  <c:v>19.375</c:v>
                </c:pt>
                <c:pt idx="776">
                  <c:v>19.399999999999999</c:v>
                </c:pt>
                <c:pt idx="777">
                  <c:v>19.425000000000001</c:v>
                </c:pt>
                <c:pt idx="778">
                  <c:v>19.45</c:v>
                </c:pt>
                <c:pt idx="779">
                  <c:v>19.475000000000001</c:v>
                </c:pt>
                <c:pt idx="780">
                  <c:v>19.5</c:v>
                </c:pt>
                <c:pt idx="781">
                  <c:v>19.524999999999999</c:v>
                </c:pt>
                <c:pt idx="782">
                  <c:v>19.55</c:v>
                </c:pt>
                <c:pt idx="783">
                  <c:v>19.574999999999999</c:v>
                </c:pt>
                <c:pt idx="784">
                  <c:v>19.600000000000001</c:v>
                </c:pt>
                <c:pt idx="785">
                  <c:v>19.625</c:v>
                </c:pt>
                <c:pt idx="786">
                  <c:v>19.649999999999999</c:v>
                </c:pt>
                <c:pt idx="787">
                  <c:v>19.675000000000001</c:v>
                </c:pt>
                <c:pt idx="788">
                  <c:v>19.7</c:v>
                </c:pt>
                <c:pt idx="789">
                  <c:v>19.725000000000001</c:v>
                </c:pt>
                <c:pt idx="790">
                  <c:v>19.75</c:v>
                </c:pt>
                <c:pt idx="791">
                  <c:v>19.774999999999999</c:v>
                </c:pt>
                <c:pt idx="792">
                  <c:v>19.8</c:v>
                </c:pt>
                <c:pt idx="793">
                  <c:v>19.824999999999999</c:v>
                </c:pt>
                <c:pt idx="794">
                  <c:v>19.850000000000001</c:v>
                </c:pt>
                <c:pt idx="795">
                  <c:v>19.875</c:v>
                </c:pt>
                <c:pt idx="796">
                  <c:v>19.899999999999999</c:v>
                </c:pt>
                <c:pt idx="797">
                  <c:v>19.925000000000001</c:v>
                </c:pt>
                <c:pt idx="798">
                  <c:v>19.95</c:v>
                </c:pt>
                <c:pt idx="799">
                  <c:v>19.975000000000001</c:v>
                </c:pt>
                <c:pt idx="800">
                  <c:v>20</c:v>
                </c:pt>
                <c:pt idx="801">
                  <c:v>20.024999999999999</c:v>
                </c:pt>
                <c:pt idx="802">
                  <c:v>20.05</c:v>
                </c:pt>
                <c:pt idx="803">
                  <c:v>20.074999999999999</c:v>
                </c:pt>
                <c:pt idx="804">
                  <c:v>20.100000000000001</c:v>
                </c:pt>
                <c:pt idx="805">
                  <c:v>20.125</c:v>
                </c:pt>
                <c:pt idx="806">
                  <c:v>20.149999999999999</c:v>
                </c:pt>
                <c:pt idx="807">
                  <c:v>20.175000000000001</c:v>
                </c:pt>
                <c:pt idx="808">
                  <c:v>20.2</c:v>
                </c:pt>
                <c:pt idx="809">
                  <c:v>20.225000000000001</c:v>
                </c:pt>
                <c:pt idx="810">
                  <c:v>20.25</c:v>
                </c:pt>
                <c:pt idx="811">
                  <c:v>20.274999999999999</c:v>
                </c:pt>
                <c:pt idx="812">
                  <c:v>20.3</c:v>
                </c:pt>
                <c:pt idx="813">
                  <c:v>20.324999999999999</c:v>
                </c:pt>
                <c:pt idx="814">
                  <c:v>20.350000000000001</c:v>
                </c:pt>
                <c:pt idx="815">
                  <c:v>20.375</c:v>
                </c:pt>
                <c:pt idx="816">
                  <c:v>20.399999999999999</c:v>
                </c:pt>
                <c:pt idx="817">
                  <c:v>20.425000000000001</c:v>
                </c:pt>
                <c:pt idx="818">
                  <c:v>20.45</c:v>
                </c:pt>
                <c:pt idx="819">
                  <c:v>20.475000000000001</c:v>
                </c:pt>
                <c:pt idx="820">
                  <c:v>20.5</c:v>
                </c:pt>
                <c:pt idx="821">
                  <c:v>20.524999999999999</c:v>
                </c:pt>
                <c:pt idx="822">
                  <c:v>20.55</c:v>
                </c:pt>
                <c:pt idx="823">
                  <c:v>20.574999999999999</c:v>
                </c:pt>
                <c:pt idx="824">
                  <c:v>20.6</c:v>
                </c:pt>
                <c:pt idx="825">
                  <c:v>20.625</c:v>
                </c:pt>
                <c:pt idx="826">
                  <c:v>20.65</c:v>
                </c:pt>
                <c:pt idx="827">
                  <c:v>20.675000000000001</c:v>
                </c:pt>
                <c:pt idx="828">
                  <c:v>20.7</c:v>
                </c:pt>
                <c:pt idx="829">
                  <c:v>20.725000000000001</c:v>
                </c:pt>
                <c:pt idx="830">
                  <c:v>20.75</c:v>
                </c:pt>
                <c:pt idx="831">
                  <c:v>20.774999999999999</c:v>
                </c:pt>
                <c:pt idx="832">
                  <c:v>20.8</c:v>
                </c:pt>
                <c:pt idx="833">
                  <c:v>20.824999999999999</c:v>
                </c:pt>
                <c:pt idx="834">
                  <c:v>20.85</c:v>
                </c:pt>
                <c:pt idx="835">
                  <c:v>20.875</c:v>
                </c:pt>
                <c:pt idx="836">
                  <c:v>20.9</c:v>
                </c:pt>
                <c:pt idx="837">
                  <c:v>20.925000000000001</c:v>
                </c:pt>
                <c:pt idx="838">
                  <c:v>20.95</c:v>
                </c:pt>
                <c:pt idx="839">
                  <c:v>20.975000000000001</c:v>
                </c:pt>
                <c:pt idx="840">
                  <c:v>21</c:v>
                </c:pt>
                <c:pt idx="841">
                  <c:v>21.024999999999999</c:v>
                </c:pt>
                <c:pt idx="842">
                  <c:v>21.05</c:v>
                </c:pt>
                <c:pt idx="843">
                  <c:v>21.074999999999999</c:v>
                </c:pt>
                <c:pt idx="844">
                  <c:v>21.1</c:v>
                </c:pt>
                <c:pt idx="845">
                  <c:v>21.125</c:v>
                </c:pt>
                <c:pt idx="846">
                  <c:v>21.15</c:v>
                </c:pt>
                <c:pt idx="847">
                  <c:v>21.175000000000001</c:v>
                </c:pt>
                <c:pt idx="848">
                  <c:v>21.2</c:v>
                </c:pt>
                <c:pt idx="849">
                  <c:v>21.225000000000001</c:v>
                </c:pt>
                <c:pt idx="850">
                  <c:v>21.25</c:v>
                </c:pt>
                <c:pt idx="851">
                  <c:v>21.274999999999999</c:v>
                </c:pt>
                <c:pt idx="852">
                  <c:v>21.3</c:v>
                </c:pt>
                <c:pt idx="853">
                  <c:v>21.324999999999999</c:v>
                </c:pt>
                <c:pt idx="854">
                  <c:v>21.35</c:v>
                </c:pt>
                <c:pt idx="855">
                  <c:v>21.375</c:v>
                </c:pt>
                <c:pt idx="856">
                  <c:v>21.4</c:v>
                </c:pt>
                <c:pt idx="857">
                  <c:v>21.425000000000001</c:v>
                </c:pt>
                <c:pt idx="858">
                  <c:v>21.45</c:v>
                </c:pt>
                <c:pt idx="859">
                  <c:v>21.475000000000001</c:v>
                </c:pt>
                <c:pt idx="860">
                  <c:v>21.5</c:v>
                </c:pt>
                <c:pt idx="861">
                  <c:v>21.524999999999999</c:v>
                </c:pt>
                <c:pt idx="862">
                  <c:v>21.55</c:v>
                </c:pt>
                <c:pt idx="863">
                  <c:v>21.574999999999999</c:v>
                </c:pt>
                <c:pt idx="864">
                  <c:v>21.6</c:v>
                </c:pt>
                <c:pt idx="865">
                  <c:v>21.625</c:v>
                </c:pt>
                <c:pt idx="866">
                  <c:v>21.65</c:v>
                </c:pt>
                <c:pt idx="867">
                  <c:v>21.675000000000001</c:v>
                </c:pt>
                <c:pt idx="868">
                  <c:v>21.7</c:v>
                </c:pt>
                <c:pt idx="869">
                  <c:v>21.725000000000001</c:v>
                </c:pt>
                <c:pt idx="870">
                  <c:v>21.75</c:v>
                </c:pt>
                <c:pt idx="871">
                  <c:v>21.774999999999999</c:v>
                </c:pt>
                <c:pt idx="872">
                  <c:v>21.8</c:v>
                </c:pt>
                <c:pt idx="873">
                  <c:v>21.824999999999999</c:v>
                </c:pt>
                <c:pt idx="874">
                  <c:v>21.85</c:v>
                </c:pt>
                <c:pt idx="875">
                  <c:v>21.875</c:v>
                </c:pt>
                <c:pt idx="876">
                  <c:v>21.9</c:v>
                </c:pt>
                <c:pt idx="877">
                  <c:v>21.925000000000001</c:v>
                </c:pt>
                <c:pt idx="878">
                  <c:v>21.95</c:v>
                </c:pt>
                <c:pt idx="879">
                  <c:v>21.975000000000001</c:v>
                </c:pt>
                <c:pt idx="880">
                  <c:v>22</c:v>
                </c:pt>
              </c:numCache>
            </c:numRef>
          </c:xVal>
          <c:yVal>
            <c:numRef>
              <c:f>'12662 Pre-chilled Albert'!$C$29:$C$909</c:f>
              <c:numCache>
                <c:formatCode>0.00</c:formatCode>
                <c:ptCount val="881"/>
                <c:pt idx="0">
                  <c:v>5.6776713778153605</c:v>
                </c:pt>
                <c:pt idx="1">
                  <c:v>5.6776713778153605</c:v>
                </c:pt>
                <c:pt idx="2">
                  <c:v>5.6776713778153605</c:v>
                </c:pt>
                <c:pt idx="3">
                  <c:v>5.6776713778153605</c:v>
                </c:pt>
                <c:pt idx="4">
                  <c:v>5.6776713778153596</c:v>
                </c:pt>
                <c:pt idx="5">
                  <c:v>5.6776713778153578</c:v>
                </c:pt>
                <c:pt idx="6">
                  <c:v>5.6776713778153498</c:v>
                </c:pt>
                <c:pt idx="7">
                  <c:v>5.6776713778153294</c:v>
                </c:pt>
                <c:pt idx="8">
                  <c:v>5.6776713778152796</c:v>
                </c:pt>
                <c:pt idx="9">
                  <c:v>5.6776713778151704</c:v>
                </c:pt>
                <c:pt idx="10">
                  <c:v>5.6776713778149528</c:v>
                </c:pt>
                <c:pt idx="11">
                  <c:v>5.6776713778145469</c:v>
                </c:pt>
                <c:pt idx="12">
                  <c:v>5.6776713778138328</c:v>
                </c:pt>
                <c:pt idx="13">
                  <c:v>5.6776713778126338</c:v>
                </c:pt>
                <c:pt idx="14">
                  <c:v>5.6776713778106966</c:v>
                </c:pt>
                <c:pt idx="15">
                  <c:v>5.6776713778076733</c:v>
                </c:pt>
                <c:pt idx="16">
                  <c:v>5.6776713778030938</c:v>
                </c:pt>
                <c:pt idx="17">
                  <c:v>5.6776713777963312</c:v>
                </c:pt>
                <c:pt idx="18">
                  <c:v>5.6776713777865737</c:v>
                </c:pt>
                <c:pt idx="19">
                  <c:v>5.6776713777727768</c:v>
                </c:pt>
                <c:pt idx="20">
                  <c:v>5.6776713777536187</c:v>
                </c:pt>
                <c:pt idx="21">
                  <c:v>5.6776713777274512</c:v>
                </c:pt>
                <c:pt idx="22">
                  <c:v>5.6776713776922332</c:v>
                </c:pt>
                <c:pt idx="23">
                  <c:v>5.6776713776454706</c:v>
                </c:pt>
                <c:pt idx="24">
                  <c:v>5.6776713775841374</c:v>
                </c:pt>
                <c:pt idx="25">
                  <c:v>5.6776713775045984</c:v>
                </c:pt>
                <c:pt idx="26">
                  <c:v>5.6776713774025147</c:v>
                </c:pt>
                <c:pt idx="27">
                  <c:v>5.6776713772727456</c:v>
                </c:pt>
                <c:pt idx="28">
                  <c:v>5.6776713771092409</c:v>
                </c:pt>
                <c:pt idx="29">
                  <c:v>5.6776713769049216</c:v>
                </c:pt>
                <c:pt idx="30">
                  <c:v>5.6776713766515545</c:v>
                </c:pt>
                <c:pt idx="31">
                  <c:v>5.6776713763396058</c:v>
                </c:pt>
                <c:pt idx="32">
                  <c:v>5.6776713759581003</c:v>
                </c:pt>
                <c:pt idx="33">
                  <c:v>5.6776713754944499</c:v>
                </c:pt>
                <c:pt idx="34">
                  <c:v>5.6776713749342855</c:v>
                </c:pt>
                <c:pt idx="35">
                  <c:v>5.6776713742612683</c:v>
                </c:pt>
                <c:pt idx="36">
                  <c:v>5.6776713734568904</c:v>
                </c:pt>
                <c:pt idx="37">
                  <c:v>5.6776713725002574</c:v>
                </c:pt>
                <c:pt idx="38">
                  <c:v>5.6776713713678664</c:v>
                </c:pt>
                <c:pt idx="39">
                  <c:v>5.6776713700333588</c:v>
                </c:pt>
                <c:pt idx="40">
                  <c:v>5.6776713684672666</c:v>
                </c:pt>
                <c:pt idx="41">
                  <c:v>5.6776713666367353</c:v>
                </c:pt>
                <c:pt idx="42">
                  <c:v>5.6776713645052368</c:v>
                </c:pt>
                <c:pt idx="43">
                  <c:v>5.677671362032263</c:v>
                </c:pt>
                <c:pt idx="44">
                  <c:v>5.6776713591730026</c:v>
                </c:pt>
                <c:pt idx="45">
                  <c:v>5.6776713558779983</c:v>
                </c:pt>
                <c:pt idx="46">
                  <c:v>5.6776713520927906</c:v>
                </c:pt>
                <c:pt idx="47">
                  <c:v>5.6776713477575376</c:v>
                </c:pt>
                <c:pt idx="48">
                  <c:v>5.6776713428066179</c:v>
                </c:pt>
                <c:pt idx="49">
                  <c:v>5.6776713371682135</c:v>
                </c:pt>
                <c:pt idx="50">
                  <c:v>5.6776713307638724</c:v>
                </c:pt>
                <c:pt idx="51">
                  <c:v>5.6776713235080507</c:v>
                </c:pt>
                <c:pt idx="52">
                  <c:v>5.6776713153076308</c:v>
                </c:pt>
                <c:pt idx="53">
                  <c:v>5.6776713060614208</c:v>
                </c:pt>
                <c:pt idx="54">
                  <c:v>5.6776712956596311</c:v>
                </c:pt>
                <c:pt idx="55">
                  <c:v>5.6776712839833232</c:v>
                </c:pt>
                <c:pt idx="56">
                  <c:v>5.6776712709038417</c:v>
                </c:pt>
                <c:pt idx="57">
                  <c:v>5.677671256282216</c:v>
                </c:pt>
                <c:pt idx="58">
                  <c:v>5.6776712399685438</c:v>
                </c:pt>
                <c:pt idx="59">
                  <c:v>5.6776712218013419</c:v>
                </c:pt>
                <c:pt idx="60">
                  <c:v>5.6776712016068753</c:v>
                </c:pt>
                <c:pt idx="61">
                  <c:v>5.6776711791984589</c:v>
                </c:pt>
                <c:pt idx="62">
                  <c:v>5.6776711543757363</c:v>
                </c:pt>
                <c:pt idx="63">
                  <c:v>5.6776711269239213</c:v>
                </c:pt>
                <c:pt idx="64">
                  <c:v>5.6776710966130199</c:v>
                </c:pt>
                <c:pt idx="65">
                  <c:v>5.677671063197022</c:v>
                </c:pt>
                <c:pt idx="66">
                  <c:v>5.6776710264130594</c:v>
                </c:pt>
                <c:pt idx="67">
                  <c:v>5.6776709859805399</c:v>
                </c:pt>
                <c:pt idx="68">
                  <c:v>5.6776709416002449</c:v>
                </c:pt>
                <c:pt idx="69">
                  <c:v>5.6776708929534019</c:v>
                </c:pt>
                <c:pt idx="70">
                  <c:v>5.6776708397007214</c:v>
                </c:pt>
                <c:pt idx="71">
                  <c:v>5.6776707814814005</c:v>
                </c:pt>
                <c:pt idx="72">
                  <c:v>5.6776707179120995</c:v>
                </c:pt>
                <c:pt idx="73">
                  <c:v>5.6776706485858783</c:v>
                </c:pt>
                <c:pt idx="74">
                  <c:v>5.6776705730711026</c:v>
                </c:pt>
                <c:pt idx="75">
                  <c:v>5.6776704909103142</c:v>
                </c:pt>
                <c:pt idx="76">
                  <c:v>5.6776704016190696</c:v>
                </c:pt>
                <c:pt idx="77">
                  <c:v>5.6776703046847343</c:v>
                </c:pt>
                <c:pt idx="78">
                  <c:v>5.6776701995652505</c:v>
                </c:pt>
                <c:pt idx="79">
                  <c:v>5.6776700856878604</c:v>
                </c:pt>
                <c:pt idx="80">
                  <c:v>5.6776699624477986</c:v>
                </c:pt>
                <c:pt idx="81">
                  <c:v>5.6776698292069367</c:v>
                </c:pt>
                <c:pt idx="82">
                  <c:v>5.6776696852924013</c:v>
                </c:pt>
                <c:pt idx="83">
                  <c:v>5.6776695299951401</c:v>
                </c:pt>
                <c:pt idx="84">
                  <c:v>5.6776693625684587</c:v>
                </c:pt>
                <c:pt idx="85">
                  <c:v>5.6776691822265084</c:v>
                </c:pt>
                <c:pt idx="86">
                  <c:v>5.6776689881427389</c:v>
                </c:pt>
                <c:pt idx="87">
                  <c:v>5.6776687794483029</c:v>
                </c:pt>
                <c:pt idx="88">
                  <c:v>5.6776685552304249</c:v>
                </c:pt>
                <c:pt idx="89">
                  <c:v>5.6776683145307221</c:v>
                </c:pt>
                <c:pt idx="90">
                  <c:v>5.6776680563434825</c:v>
                </c:pt>
                <c:pt idx="91">
                  <c:v>5.6776677796139001</c:v>
                </c:pt>
                <c:pt idx="92">
                  <c:v>5.6776674832362621</c:v>
                </c:pt>
                <c:pt idx="93">
                  <c:v>5.6776671660520952</c:v>
                </c:pt>
                <c:pt idx="94">
                  <c:v>5.6776668268482577</c:v>
                </c:pt>
                <c:pt idx="95">
                  <c:v>5.6776664643549966</c:v>
                </c:pt>
                <c:pt idx="96">
                  <c:v>5.6776660772439422</c:v>
                </c:pt>
                <c:pt idx="97">
                  <c:v>5.677665664126069</c:v>
                </c:pt>
                <c:pt idx="98">
                  <c:v>5.6776652235495977</c:v>
                </c:pt>
                <c:pt idx="99">
                  <c:v>5.67766475399785</c:v>
                </c:pt>
                <c:pt idx="100">
                  <c:v>5.6776642538870581</c:v>
                </c:pt>
                <c:pt idx="101">
                  <c:v>5.6776637215641168</c:v>
                </c:pt>
                <c:pt idx="102">
                  <c:v>5.6776631553042893</c:v>
                </c:pt>
                <c:pt idx="103">
                  <c:v>5.6776625533088554</c:v>
                </c:pt>
                <c:pt idx="104">
                  <c:v>5.6776619137027131</c:v>
                </c:pt>
                <c:pt idx="105">
                  <c:v>5.6776612345319233</c:v>
                </c:pt>
                <c:pt idx="106">
                  <c:v>5.6776605137612011</c:v>
                </c:pt>
                <c:pt idx="107">
                  <c:v>5.677659749271351</c:v>
                </c:pt>
                <c:pt idx="108">
                  <c:v>5.6776589388566521</c:v>
                </c:pt>
                <c:pt idx="109">
                  <c:v>5.6776580802221774</c:v>
                </c:pt>
                <c:pt idx="110">
                  <c:v>5.677657170981071</c:v>
                </c:pt>
                <c:pt idx="111">
                  <c:v>5.6776562086517508</c:v>
                </c:pt>
                <c:pt idx="112">
                  <c:v>5.6776551906550674</c:v>
                </c:pt>
                <c:pt idx="113">
                  <c:v>5.677654114311399</c:v>
                </c:pt>
                <c:pt idx="114">
                  <c:v>5.6776529768376829</c:v>
                </c:pt>
                <c:pt idx="115">
                  <c:v>5.6776517753443949</c:v>
                </c:pt>
                <c:pt idx="116">
                  <c:v>5.6776505068324656</c:v>
                </c:pt>
                <c:pt idx="117">
                  <c:v>5.6776491681901282</c:v>
                </c:pt>
                <c:pt idx="118">
                  <c:v>5.6776477561897165</c:v>
                </c:pt>
                <c:pt idx="119">
                  <c:v>5.6776462674843913</c:v>
                </c:pt>
                <c:pt idx="120">
                  <c:v>5.6776446986048059</c:v>
                </c:pt>
                <c:pt idx="121">
                  <c:v>5.6776430459557101</c:v>
                </c:pt>
                <c:pt idx="122">
                  <c:v>5.6776413058124859</c:v>
                </c:pt>
                <c:pt idx="123">
                  <c:v>5.6776394743176191</c:v>
                </c:pt>
                <c:pt idx="124">
                  <c:v>5.6776375474771079</c:v>
                </c:pt>
                <c:pt idx="125">
                  <c:v>5.677635521156799</c:v>
                </c:pt>
                <c:pt idx="126">
                  <c:v>5.6776333910786629</c:v>
                </c:pt>
                <c:pt idx="127">
                  <c:v>5.6776311528169963</c:v>
                </c:pt>
                <c:pt idx="128">
                  <c:v>5.6776288017945555</c:v>
                </c:pt>
                <c:pt idx="129">
                  <c:v>5.6776263332786261</c:v>
                </c:pt>
                <c:pt idx="130">
                  <c:v>5.6776237423770164</c:v>
                </c:pt>
                <c:pt idx="131">
                  <c:v>5.6776210240339848</c:v>
                </c:pt>
                <c:pt idx="132">
                  <c:v>5.6776181730260902</c:v>
                </c:pt>
                <c:pt idx="133">
                  <c:v>5.6776151839579754</c:v>
                </c:pt>
                <c:pt idx="134">
                  <c:v>5.6776120512580759</c:v>
                </c:pt>
                <c:pt idx="135">
                  <c:v>5.6776087691742552</c:v>
                </c:pt>
                <c:pt idx="136">
                  <c:v>5.6776053317693655</c:v>
                </c:pt>
                <c:pt idx="137">
                  <c:v>5.6776017329167328</c:v>
                </c:pt>
                <c:pt idx="138">
                  <c:v>5.6775979662955693</c:v>
                </c:pt>
                <c:pt idx="139">
                  <c:v>5.6775940253863073</c:v>
                </c:pt>
                <c:pt idx="140">
                  <c:v>5.6775899034658543</c:v>
                </c:pt>
                <c:pt idx="141">
                  <c:v>5.6775855936027746</c:v>
                </c:pt>
                <c:pt idx="142">
                  <c:v>5.6775810886523894</c:v>
                </c:pt>
                <c:pt idx="143">
                  <c:v>5.677576381251801</c:v>
                </c:pt>
                <c:pt idx="144">
                  <c:v>5.6775714638148314</c:v>
                </c:pt>
                <c:pt idx="145">
                  <c:v>5.6775663285268871</c:v>
                </c:pt>
                <c:pt idx="146">
                  <c:v>5.6775609673397387</c:v>
                </c:pt>
                <c:pt idx="147">
                  <c:v>5.6775553719662186</c:v>
                </c:pt>
                <c:pt idx="148">
                  <c:v>5.6775495338748412</c:v>
                </c:pt>
                <c:pt idx="149">
                  <c:v>5.6775434442843276</c:v>
                </c:pt>
                <c:pt idx="150">
                  <c:v>5.6775370941580627</c:v>
                </c:pt>
                <c:pt idx="151">
                  <c:v>5.6775304741984556</c:v>
                </c:pt>
                <c:pt idx="152">
                  <c:v>5.6775235748412163</c:v>
                </c:pt>
                <c:pt idx="153">
                  <c:v>5.6775163862495521</c:v>
                </c:pt>
                <c:pt idx="154">
                  <c:v>5.67750889830827</c:v>
                </c:pt>
                <c:pt idx="155">
                  <c:v>5.6775011006177962</c:v>
                </c:pt>
                <c:pt idx="156">
                  <c:v>5.6774929824881051</c:v>
                </c:pt>
                <c:pt idx="157">
                  <c:v>5.6774845329325601</c:v>
                </c:pt>
                <c:pt idx="158">
                  <c:v>5.6774757406616638</c:v>
                </c:pt>
                <c:pt idx="159">
                  <c:v>5.6774665940767211</c:v>
                </c:pt>
                <c:pt idx="160">
                  <c:v>5.6774570812634026</c:v>
                </c:pt>
                <c:pt idx="161">
                  <c:v>5.6774471899852301</c:v>
                </c:pt>
                <c:pt idx="162">
                  <c:v>5.6774369076769542</c:v>
                </c:pt>
                <c:pt idx="163">
                  <c:v>5.6774262214378481</c:v>
                </c:pt>
                <c:pt idx="164">
                  <c:v>5.6774151180249071</c:v>
                </c:pt>
                <c:pt idx="165">
                  <c:v>5.6774035838459485</c:v>
                </c:pt>
                <c:pt idx="166">
                  <c:v>5.6773916049526179</c:v>
                </c:pt>
                <c:pt idx="167">
                  <c:v>5.6773791670333029</c:v>
                </c:pt>
                <c:pt idx="168">
                  <c:v>5.6773662554059454</c:v>
                </c:pt>
                <c:pt idx="169">
                  <c:v>5.6773528550107555</c:v>
                </c:pt>
                <c:pt idx="170">
                  <c:v>5.6773389504028344</c:v>
                </c:pt>
                <c:pt idx="171">
                  <c:v>5.6773245257446865</c:v>
                </c:pt>
                <c:pt idx="172">
                  <c:v>5.6773095647986418</c:v>
                </c:pt>
                <c:pt idx="173">
                  <c:v>5.6772940509191754</c:v>
                </c:pt>
                <c:pt idx="174">
                  <c:v>5.6772779670451188</c:v>
                </c:pt>
                <c:pt idx="175">
                  <c:v>5.6772612956917783</c:v>
                </c:pt>
                <c:pt idx="176">
                  <c:v>5.6772440189429467</c:v>
                </c:pt>
                <c:pt idx="177">
                  <c:v>5.6772261184428077</c:v>
                </c:pt>
                <c:pt idx="178">
                  <c:v>5.6772075753877438</c:v>
                </c:pt>
                <c:pt idx="179">
                  <c:v>5.6771883705180342</c:v>
                </c:pt>
                <c:pt idx="180">
                  <c:v>5.6771684841094441</c:v>
                </c:pt>
                <c:pt idx="181">
                  <c:v>5.6771478959647155</c:v>
                </c:pt>
                <c:pt idx="182">
                  <c:v>5.6771265854049444</c:v>
                </c:pt>
                <c:pt idx="183">
                  <c:v>5.6771045312608512</c:v>
                </c:pt>
                <c:pt idx="184">
                  <c:v>5.6770817118639432</c:v>
                </c:pt>
                <c:pt idx="185">
                  <c:v>5.6770581050375677</c:v>
                </c:pt>
                <c:pt idx="186">
                  <c:v>5.6770336880878567</c:v>
                </c:pt>
                <c:pt idx="187">
                  <c:v>5.6770084377945533</c:v>
                </c:pt>
                <c:pt idx="188">
                  <c:v>5.6769823304017351</c:v>
                </c:pt>
                <c:pt idx="189">
                  <c:v>5.6769553416084229</c:v>
                </c:pt>
                <c:pt idx="190">
                  <c:v>5.6769274465590698</c:v>
                </c:pt>
                <c:pt idx="191">
                  <c:v>5.6768986198339437</c:v>
                </c:pt>
                <c:pt idx="192">
                  <c:v>5.6768688354393957</c:v>
                </c:pt>
                <c:pt idx="193">
                  <c:v>5.6768380667980045</c:v>
                </c:pt>
                <c:pt idx="194">
                  <c:v>5.6768062867386124</c:v>
                </c:pt>
                <c:pt idx="195">
                  <c:v>5.6767734674862442</c:v>
                </c:pt>
                <c:pt idx="196">
                  <c:v>5.6767395806518994</c:v>
                </c:pt>
                <c:pt idx="197">
                  <c:v>5.6767045972222405</c:v>
                </c:pt>
                <c:pt idx="198">
                  <c:v>5.6766684875491471</c:v>
                </c:pt>
                <c:pt idx="199">
                  <c:v>5.6766312213391616</c:v>
                </c:pt>
                <c:pt idx="200">
                  <c:v>5.6765927676428074</c:v>
                </c:pt>
                <c:pt idx="201">
                  <c:v>5.6765530948437872</c:v>
                </c:pt>
                <c:pt idx="202">
                  <c:v>5.6765121706480599</c:v>
                </c:pt>
                <c:pt idx="203">
                  <c:v>5.676469962072793</c:v>
                </c:pt>
                <c:pt idx="204">
                  <c:v>5.6764264354351948</c:v>
                </c:pt>
                <c:pt idx="205">
                  <c:v>5.6763815563412159</c:v>
                </c:pt>
                <c:pt idx="206">
                  <c:v>5.6763352896741308</c:v>
                </c:pt>
                <c:pt idx="207">
                  <c:v>5.6762875995829916</c:v>
                </c:pt>
                <c:pt idx="208">
                  <c:v>5.6762384494709508</c:v>
                </c:pt>
                <c:pt idx="209">
                  <c:v>5.6761878019834668</c:v>
                </c:pt>
                <c:pt idx="210">
                  <c:v>5.6761356189963701</c:v>
                </c:pt>
                <c:pt idx="211">
                  <c:v>5.6760818616038042</c:v>
                </c:pt>
                <c:pt idx="212">
                  <c:v>5.6760264901060404</c:v>
                </c:pt>
                <c:pt idx="213">
                  <c:v>5.6759694639971547</c:v>
                </c:pt>
                <c:pt idx="214">
                  <c:v>5.6759107419525821</c:v>
                </c:pt>
                <c:pt idx="215">
                  <c:v>5.6758502818165288</c:v>
                </c:pt>
                <c:pt idx="216">
                  <c:v>5.675788040589258</c:v>
                </c:pt>
                <c:pt idx="217">
                  <c:v>5.675723974414244</c:v>
                </c:pt>
                <c:pt idx="218">
                  <c:v>5.6756580385651816</c:v>
                </c:pt>
                <c:pt idx="219">
                  <c:v>5.6755901874328725</c:v>
                </c:pt>
                <c:pt idx="220">
                  <c:v>5.675520374511966</c:v>
                </c:pt>
                <c:pt idx="221">
                  <c:v>5.6754485523875697</c:v>
                </c:pt>
                <c:pt idx="222">
                  <c:v>5.675374672721718</c:v>
                </c:pt>
                <c:pt idx="223">
                  <c:v>5.675298686239703</c:v>
                </c:pt>
                <c:pt idx="224">
                  <c:v>5.6752205427162687</c:v>
                </c:pt>
                <c:pt idx="225">
                  <c:v>5.6751401909616659</c:v>
                </c:pt>
                <c:pt idx="226">
                  <c:v>5.6750575788075572</c:v>
                </c:pt>
                <c:pt idx="227">
                  <c:v>5.6749726530927962</c:v>
                </c:pt>
                <c:pt idx="228">
                  <c:v>5.6748853596490489</c:v>
                </c:pt>
                <c:pt idx="229">
                  <c:v>5.6747956432862834</c:v>
                </c:pt>
                <c:pt idx="230">
                  <c:v>5.6747034477781106</c:v>
                </c:pt>
                <c:pt idx="231">
                  <c:v>5.6746087158469791</c:v>
                </c:pt>
                <c:pt idx="232">
                  <c:v>5.6745113891492291</c:v>
                </c:pt>
                <c:pt idx="233">
                  <c:v>5.6744114082599992</c:v>
                </c:pt>
                <c:pt idx="234">
                  <c:v>5.6743087126579805</c:v>
                </c:pt>
                <c:pt idx="235">
                  <c:v>5.6742032407100327</c:v>
                </c:pt>
                <c:pt idx="236">
                  <c:v>5.6740949296556433</c:v>
                </c:pt>
                <c:pt idx="237">
                  <c:v>5.6739837155912447</c:v>
                </c:pt>
                <c:pt idx="238">
                  <c:v>5.6738695334543738</c:v>
                </c:pt>
                <c:pt idx="239">
                  <c:v>5.6737523170076871</c:v>
                </c:pt>
                <c:pt idx="240">
                  <c:v>5.6736319988228203</c:v>
                </c:pt>
                <c:pt idx="241">
                  <c:v>5.6735085102641003</c:v>
                </c:pt>
                <c:pt idx="242">
                  <c:v>5.6733817814720986</c:v>
                </c:pt>
                <c:pt idx="243">
                  <c:v>5.6732517413470331</c:v>
                </c:pt>
                <c:pt idx="244">
                  <c:v>5.6731183175320163</c:v>
                </c:pt>
                <c:pt idx="245">
                  <c:v>5.6729814363961486</c:v>
                </c:pt>
                <c:pt idx="246">
                  <c:v>5.672841023017452</c:v>
                </c:pt>
                <c:pt idx="247">
                  <c:v>5.6726970011656492</c:v>
                </c:pt>
                <c:pt idx="248">
                  <c:v>5.6725492932847876</c:v>
                </c:pt>
                <c:pt idx="249">
                  <c:v>5.6723978204756973</c:v>
                </c:pt>
                <c:pt idx="250">
                  <c:v>5.6722425024782996</c:v>
                </c:pt>
                <c:pt idx="251">
                  <c:v>5.6720832576537452</c:v>
                </c:pt>
                <c:pt idx="252">
                  <c:v>5.6719200029664014</c:v>
                </c:pt>
                <c:pt idx="253">
                  <c:v>5.6717526539656689</c:v>
                </c:pt>
                <c:pt idx="254">
                  <c:v>5.6715811247676449</c:v>
                </c:pt>
                <c:pt idx="255">
                  <c:v>5.671405328036613</c:v>
                </c:pt>
                <c:pt idx="256">
                  <c:v>5.6712251749663816</c:v>
                </c:pt>
                <c:pt idx="257">
                  <c:v>5.6710405752614426</c:v>
                </c:pt>
                <c:pt idx="258">
                  <c:v>5.670851437117979</c:v>
                </c:pt>
                <c:pt idx="259">
                  <c:v>5.6706576672046989</c:v>
                </c:pt>
                <c:pt idx="260">
                  <c:v>5.6704591706435012</c:v>
                </c:pt>
                <c:pt idx="261">
                  <c:v>5.6702558509899772</c:v>
                </c:pt>
                <c:pt idx="262">
                  <c:v>5.6700476102137429</c:v>
                </c:pt>
                <c:pt idx="263">
                  <c:v>5.6698343486786031</c:v>
                </c:pt>
                <c:pt idx="264">
                  <c:v>5.6696159651225395</c:v>
                </c:pt>
                <c:pt idx="265">
                  <c:v>5.6693923566375348</c:v>
                </c:pt>
                <c:pt idx="266">
                  <c:v>5.6691634186492239</c:v>
                </c:pt>
                <c:pt idx="267">
                  <c:v>5.6689290448963687</c:v>
                </c:pt>
                <c:pt idx="268">
                  <c:v>5.6686891274101656</c:v>
                </c:pt>
                <c:pt idx="269">
                  <c:v>5.6684435564933731</c:v>
                </c:pt>
                <c:pt idx="270">
                  <c:v>5.6681922206992699</c:v>
                </c:pt>
                <c:pt idx="271">
                  <c:v>5.6679350068104331</c:v>
                </c:pt>
                <c:pt idx="272">
                  <c:v>5.6676717998173451</c:v>
                </c:pt>
                <c:pt idx="273">
                  <c:v>5.6674024828968195</c:v>
                </c:pt>
                <c:pt idx="274">
                  <c:v>5.6671269373902495</c:v>
                </c:pt>
                <c:pt idx="275">
                  <c:v>5.6668450427816843</c:v>
                </c:pt>
                <c:pt idx="276">
                  <c:v>5.6665566766757127</c:v>
                </c:pt>
                <c:pt idx="277">
                  <c:v>5.6662617147751817</c:v>
                </c:pt>
                <c:pt idx="278">
                  <c:v>5.6659600308587281</c:v>
                </c:pt>
                <c:pt idx="279">
                  <c:v>5.6656514967581231</c:v>
                </c:pt>
                <c:pt idx="280">
                  <c:v>5.6653359823354439</c:v>
                </c:pt>
                <c:pt idx="281">
                  <c:v>5.6650133554600597</c:v>
                </c:pt>
                <c:pt idx="282">
                  <c:v>5.6646834819854277</c:v>
                </c:pt>
                <c:pt idx="283">
                  <c:v>5.6643462257257156</c:v>
                </c:pt>
                <c:pt idx="284">
                  <c:v>5.6640014484322299</c:v>
                </c:pt>
                <c:pt idx="285">
                  <c:v>5.6636490097696592</c:v>
                </c:pt>
                <c:pt idx="286">
                  <c:v>5.6632887672921415</c:v>
                </c:pt>
                <c:pt idx="287">
                  <c:v>5.6629205764191255</c:v>
                </c:pt>
                <c:pt idx="288">
                  <c:v>5.662544290411061</c:v>
                </c:pt>
                <c:pt idx="289">
                  <c:v>5.6621597603448937</c:v>
                </c:pt>
                <c:pt idx="290">
                  <c:v>5.6617668350893648</c:v>
                </c:pt>
                <c:pt idx="291">
                  <c:v>5.6613653612801347</c:v>
                </c:pt>
                <c:pt idx="292">
                  <c:v>5.6609551832946972</c:v>
                </c:pt>
                <c:pt idx="293">
                  <c:v>5.6605361432271213</c:v>
                </c:pt>
                <c:pt idx="294">
                  <c:v>5.6601080808625861</c:v>
                </c:pt>
                <c:pt idx="295">
                  <c:v>5.6596708336517274</c:v>
                </c:pt>
                <c:pt idx="296">
                  <c:v>5.6592242366847945</c:v>
                </c:pt>
                <c:pt idx="297">
                  <c:v>5.658768122665605</c:v>
                </c:pt>
                <c:pt idx="298">
                  <c:v>5.658302321885313</c:v>
                </c:pt>
                <c:pt idx="299">
                  <c:v>5.6578266621959736</c:v>
                </c:pt>
                <c:pt idx="300">
                  <c:v>5.657340968983914</c:v>
                </c:pt>
                <c:pt idx="301">
                  <c:v>5.6568450651429112</c:v>
                </c:pt>
                <c:pt idx="302">
                  <c:v>5.6563387710471655</c:v>
                </c:pt>
                <c:pt idx="303">
                  <c:v>5.6558219045240774</c:v>
                </c:pt>
                <c:pt idx="304">
                  <c:v>5.6552942808268307</c:v>
                </c:pt>
                <c:pt idx="305">
                  <c:v>5.6547557126067662</c:v>
                </c:pt>
                <c:pt idx="306">
                  <c:v>5.6542060098855647</c:v>
                </c:pt>
                <c:pt idx="307">
                  <c:v>5.6536449800272193</c:v>
                </c:pt>
                <c:pt idx="308">
                  <c:v>5.6530724277098177</c:v>
                </c:pt>
                <c:pt idx="309">
                  <c:v>5.6524881548971084</c:v>
                </c:pt>
                <c:pt idx="310">
                  <c:v>5.6518919608098752</c:v>
                </c:pt>
                <c:pt idx="311">
                  <c:v>5.6512836418971029</c:v>
                </c:pt>
                <c:pt idx="312">
                  <c:v>5.6506629918069402</c:v>
                </c:pt>
                <c:pt idx="313">
                  <c:v>5.6500298013574559</c:v>
                </c:pt>
                <c:pt idx="314">
                  <c:v>5.6493838585071909</c:v>
                </c:pt>
                <c:pt idx="315">
                  <c:v>5.6487249483255093</c:v>
                </c:pt>
                <c:pt idx="316">
                  <c:v>5.6480528529627305</c:v>
                </c:pt>
                <c:pt idx="317">
                  <c:v>5.6473673516200691</c:v>
                </c:pt>
                <c:pt idx="318">
                  <c:v>5.6466682205193557</c:v>
                </c:pt>
                <c:pt idx="319">
                  <c:v>5.6459552328725557</c:v>
                </c:pt>
                <c:pt idx="320">
                  <c:v>5.6452281588510775</c:v>
                </c:pt>
                <c:pt idx="321">
                  <c:v>5.6444867655548698</c:v>
                </c:pt>
                <c:pt idx="322">
                  <c:v>5.6437308169813125</c:v>
                </c:pt>
                <c:pt idx="323">
                  <c:v>5.6429600739938977</c:v>
                </c:pt>
                <c:pt idx="324">
                  <c:v>5.6421742942906947</c:v>
                </c:pt>
                <c:pt idx="325">
                  <c:v>5.6413732323726089</c:v>
                </c:pt>
                <c:pt idx="326">
                  <c:v>5.6405566395114279</c:v>
                </c:pt>
                <c:pt idx="327">
                  <c:v>5.6397242637176559</c:v>
                </c:pt>
                <c:pt idx="328">
                  <c:v>5.6388758497081319</c:v>
                </c:pt>
                <c:pt idx="329">
                  <c:v>5.638011138873444</c:v>
                </c:pt>
                <c:pt idx="330">
                  <c:v>5.6371298692451175</c:v>
                </c:pt>
                <c:pt idx="331">
                  <c:v>5.6362317754626039</c:v>
                </c:pt>
                <c:pt idx="332">
                  <c:v>5.635316588740042</c:v>
                </c:pt>
                <c:pt idx="333">
                  <c:v>5.6343840368328175</c:v>
                </c:pt>
                <c:pt idx="334">
                  <c:v>5.6334338440038971</c:v>
                </c:pt>
                <c:pt idx="335">
                  <c:v>5.6324657309899537</c:v>
                </c:pt>
                <c:pt idx="336">
                  <c:v>5.631479414967278</c:v>
                </c:pt>
                <c:pt idx="337">
                  <c:v>5.6304746095174689</c:v>
                </c:pt>
                <c:pt idx="338">
                  <c:v>5.629451024592913</c:v>
                </c:pt>
                <c:pt idx="339">
                  <c:v>5.628408366482045</c:v>
                </c:pt>
                <c:pt idx="340">
                  <c:v>5.627346337774398</c:v>
                </c:pt>
                <c:pt idx="341">
                  <c:v>5.6262646373254279</c:v>
                </c:pt>
                <c:pt idx="342">
                  <c:v>5.6251629602211306</c:v>
                </c:pt>
                <c:pt idx="343">
                  <c:v>5.6240409977424397</c:v>
                </c:pt>
                <c:pt idx="344">
                  <c:v>5.622898437329404</c:v>
                </c:pt>
                <c:pt idx="345">
                  <c:v>5.6217349625451583</c:v>
                </c:pt>
                <c:pt idx="346">
                  <c:v>5.6205502530396645</c:v>
                </c:pt>
                <c:pt idx="347">
                  <c:v>5.6193439845132502</c:v>
                </c:pt>
                <c:pt idx="348">
                  <c:v>5.6181158286799189</c:v>
                </c:pt>
                <c:pt idx="349">
                  <c:v>5.6168654532304529</c:v>
                </c:pt>
                <c:pt idx="350">
                  <c:v>5.6155925217952953</c:v>
                </c:pt>
                <c:pt idx="351">
                  <c:v>5.6142966939072165</c:v>
                </c:pt>
                <c:pt idx="352">
                  <c:v>5.6129776249637686</c:v>
                </c:pt>
                <c:pt idx="353">
                  <c:v>5.6116349661895235</c:v>
                </c:pt>
                <c:pt idx="354">
                  <c:v>5.6102683645980882</c:v>
                </c:pt>
                <c:pt idx="355">
                  <c:v>5.6088774629539193</c:v>
                </c:pt>
                <c:pt idx="356">
                  <c:v>5.6074618997339121</c:v>
                </c:pt>
                <c:pt idx="357">
                  <c:v>5.6060213090887814</c:v>
                </c:pt>
                <c:pt idx="358">
                  <c:v>5.6045553208042289</c:v>
                </c:pt>
                <c:pt idx="359">
                  <c:v>5.6030635602618934</c:v>
                </c:pt>
                <c:pt idx="360">
                  <c:v>5.6015456484000987</c:v>
                </c:pt>
                <c:pt idx="361">
                  <c:v>5.600001201674381</c:v>
                </c:pt>
                <c:pt idx="362">
                  <c:v>5.5984298320178087</c:v>
                </c:pt>
                <c:pt idx="363">
                  <c:v>5.5968311468010992</c:v>
                </c:pt>
                <c:pt idx="364">
                  <c:v>5.5952047487925149</c:v>
                </c:pt>
                <c:pt idx="365">
                  <c:v>5.5935502361175651</c:v>
                </c:pt>
                <c:pt idx="366">
                  <c:v>5.5918672022184905</c:v>
                </c:pt>
                <c:pt idx="367">
                  <c:v>5.5901552358135529</c:v>
                </c:pt>
                <c:pt idx="368">
                  <c:v>5.5884139208561088</c:v>
                </c:pt>
                <c:pt idx="369">
                  <c:v>5.5866428364934935</c:v>
                </c:pt>
                <c:pt idx="370">
                  <c:v>5.584841557025694</c:v>
                </c:pt>
                <c:pt idx="371">
                  <c:v>5.5830096518638301</c:v>
                </c:pt>
                <c:pt idx="372">
                  <c:v>5.5811466854884326</c:v>
                </c:pt>
                <c:pt idx="373">
                  <c:v>5.5792522174075261</c:v>
                </c:pt>
                <c:pt idx="374">
                  <c:v>5.5773258021145224</c:v>
                </c:pt>
                <c:pt idx="375">
                  <c:v>5.575366989045917</c:v>
                </c:pt>
                <c:pt idx="376">
                  <c:v>5.5733753225387979</c:v>
                </c:pt>
                <c:pt idx="377">
                  <c:v>5.5713503417881665</c:v>
                </c:pt>
                <c:pt idx="378">
                  <c:v>5.5692915808040757</c:v>
                </c:pt>
                <c:pt idx="379">
                  <c:v>5.5671985683685827</c:v>
                </c:pt>
                <c:pt idx="380">
                  <c:v>5.5650708279925238</c:v>
                </c:pt>
                <c:pt idx="381">
                  <c:v>5.5629078778721119</c:v>
                </c:pt>
                <c:pt idx="382">
                  <c:v>5.5607092308453625</c:v>
                </c:pt>
                <c:pt idx="383">
                  <c:v>5.5584743943483481</c:v>
                </c:pt>
                <c:pt idx="384">
                  <c:v>5.5562028703712842</c:v>
                </c:pt>
                <c:pt idx="385">
                  <c:v>5.5538941554144579</c:v>
                </c:pt>
                <c:pt idx="386">
                  <c:v>5.5515477404439899</c:v>
                </c:pt>
                <c:pt idx="387">
                  <c:v>5.5491631108474486</c:v>
                </c:pt>
                <c:pt idx="388">
                  <c:v>5.54673974638931</c:v>
                </c:pt>
                <c:pt idx="389">
                  <c:v>5.5442771211662736</c:v>
                </c:pt>
                <c:pt idx="390">
                  <c:v>5.5417747035624352</c:v>
                </c:pt>
                <c:pt idx="391">
                  <c:v>5.5392319562043255</c:v>
                </c:pt>
                <c:pt idx="392">
                  <c:v>5.5366483359158201</c:v>
                </c:pt>
                <c:pt idx="393">
                  <c:v>5.534023293672921</c:v>
                </c:pt>
                <c:pt idx="394">
                  <c:v>5.5313562745584255</c:v>
                </c:pt>
                <c:pt idx="395">
                  <c:v>5.5286467177164731</c:v>
                </c:pt>
                <c:pt idx="396">
                  <c:v>5.5258940563070027</c:v>
                </c:pt>
                <c:pt idx="397">
                  <c:v>5.5230977174600957</c:v>
                </c:pt>
                <c:pt idx="398">
                  <c:v>5.5202571222302392</c:v>
                </c:pt>
                <c:pt idx="399">
                  <c:v>5.5173716855505051</c:v>
                </c:pt>
                <c:pt idx="400">
                  <c:v>5.5144408161866494</c:v>
                </c:pt>
                <c:pt idx="401">
                  <c:v>5.5114639166911568</c:v>
                </c:pt>
                <c:pt idx="402">
                  <c:v>5.5084403833572173</c:v>
                </c:pt>
                <c:pt idx="403">
                  <c:v>5.5053696061726676</c:v>
                </c:pt>
                <c:pt idx="404">
                  <c:v>5.5022509687738923</c:v>
                </c:pt>
                <c:pt idx="405">
                  <c:v>5.4990838483996995</c:v>
                </c:pt>
                <c:pt idx="406">
                  <c:v>5.4958676158451887</c:v>
                </c:pt>
                <c:pt idx="407">
                  <c:v>5.4926016354156104</c:v>
                </c:pt>
                <c:pt idx="408">
                  <c:v>5.4892852648802473</c:v>
                </c:pt>
                <c:pt idx="409">
                  <c:v>5.4859178554263144</c:v>
                </c:pt>
                <c:pt idx="410">
                  <c:v>5.482498751612904</c:v>
                </c:pt>
                <c:pt idx="411">
                  <c:v>5.4790272913249813</c:v>
                </c:pt>
                <c:pt idx="412">
                  <c:v>5.4755028057274613</c:v>
                </c:pt>
                <c:pt idx="413">
                  <c:v>5.4719246192193598</c:v>
                </c:pt>
                <c:pt idx="414">
                  <c:v>5.4682920493880669</c:v>
                </c:pt>
                <c:pt idx="415">
                  <c:v>5.4646044069637334</c:v>
                </c:pt>
                <c:pt idx="416">
                  <c:v>5.4608609957738077</c:v>
                </c:pt>
                <c:pt idx="417">
                  <c:v>5.4570611126977386</c:v>
                </c:pt>
                <c:pt idx="418">
                  <c:v>5.4532040476218677</c:v>
                </c:pt>
                <c:pt idx="419">
                  <c:v>5.4492890833945289</c:v>
                </c:pt>
                <c:pt idx="420">
                  <c:v>5.4453154957813883</c:v>
                </c:pt>
                <c:pt idx="421">
                  <c:v>5.4412825534210469</c:v>
                </c:pt>
                <c:pt idx="422">
                  <c:v>5.4371895177809284</c:v>
                </c:pt>
                <c:pt idx="423">
                  <c:v>5.433035643113497</c:v>
                </c:pt>
                <c:pt idx="424">
                  <c:v>5.4288201764128079</c:v>
                </c:pt>
                <c:pt idx="425">
                  <c:v>5.4245423573714584</c:v>
                </c:pt>
                <c:pt idx="426">
                  <c:v>5.420201418337947</c:v>
                </c:pt>
                <c:pt idx="427">
                  <c:v>5.4157965842744815</c:v>
                </c:pt>
                <c:pt idx="428">
                  <c:v>5.4113270727152889</c:v>
                </c:pt>
                <c:pt idx="429">
                  <c:v>5.4067920937254472</c:v>
                </c:pt>
                <c:pt idx="430">
                  <c:v>5.4021908498603013</c:v>
                </c:pt>
                <c:pt idx="431">
                  <c:v>5.3975225361254937</c:v>
                </c:pt>
                <c:pt idx="432">
                  <c:v>5.3927863399376639</c:v>
                </c:pt>
                <c:pt idx="433">
                  <c:v>5.3879814410858682</c:v>
                </c:pt>
                <c:pt idx="434">
                  <c:v>5.3831070116937729</c:v>
                </c:pt>
                <c:pt idx="435">
                  <c:v>5.3781622161826794</c:v>
                </c:pt>
                <c:pt idx="436">
                  <c:v>5.3731462112354338</c:v>
                </c:pt>
                <c:pt idx="437">
                  <c:v>5.3680581457612924</c:v>
                </c:pt>
                <c:pt idx="438">
                  <c:v>5.3628971608618183</c:v>
                </c:pt>
                <c:pt idx="439">
                  <c:v>5.357662389797853</c:v>
                </c:pt>
                <c:pt idx="440">
                  <c:v>5.3523529579576747</c:v>
                </c:pt>
                <c:pt idx="441">
                  <c:v>5.3469679828263939</c:v>
                </c:pt>
                <c:pt idx="442">
                  <c:v>5.3415065739566909</c:v>
                </c:pt>
                <c:pt idx="443">
                  <c:v>5.335967832940975</c:v>
                </c:pt>
                <c:pt idx="444">
                  <c:v>5.3303508533850614</c:v>
                </c:pt>
                <c:pt idx="445">
                  <c:v>5.3246547208834771</c:v>
                </c:pt>
                <c:pt idx="446">
                  <c:v>5.3188785129964931</c:v>
                </c:pt>
                <c:pt idx="447">
                  <c:v>5.3130212992289989</c:v>
                </c:pt>
                <c:pt idx="448">
                  <c:v>5.3070821410113451</c:v>
                </c:pt>
                <c:pt idx="449">
                  <c:v>5.3010600916822792</c:v>
                </c:pt>
                <c:pt idx="450">
                  <c:v>5.2949541964741149</c:v>
                </c:pt>
                <c:pt idx="451">
                  <c:v>5.2887634925002738</c:v>
                </c:pt>
                <c:pt idx="452">
                  <c:v>5.2824870087453597</c:v>
                </c:pt>
                <c:pt idx="453">
                  <c:v>5.2761237660579292</c:v>
                </c:pt>
                <c:pt idx="454">
                  <c:v>5.2696727771461251</c:v>
                </c:pt>
                <c:pt idx="455">
                  <c:v>5.2631330465763719</c:v>
                </c:pt>
                <c:pt idx="456">
                  <c:v>5.2565035707753136</c:v>
                </c:pt>
                <c:pt idx="457">
                  <c:v>5.2497833380352175</c:v>
                </c:pt>
                <c:pt idx="458">
                  <c:v>5.2429713285230575</c:v>
                </c:pt>
                <c:pt idx="459">
                  <c:v>5.236066514293519</c:v>
                </c:pt>
                <c:pt idx="460">
                  <c:v>5.2290678593061735</c:v>
                </c:pt>
                <c:pt idx="461">
                  <c:v>5.2219743194470984</c:v>
                </c:pt>
                <c:pt idx="462">
                  <c:v>5.2147848425552121</c:v>
                </c:pt>
                <c:pt idx="463">
                  <c:v>5.2074983684536562</c:v>
                </c:pt>
                <c:pt idx="464">
                  <c:v>5.2001138289865141</c:v>
                </c:pt>
                <c:pt idx="465">
                  <c:v>5.192630148061248</c:v>
                </c:pt>
                <c:pt idx="466">
                  <c:v>5.185046241697191</c:v>
                </c:pt>
                <c:pt idx="467">
                  <c:v>5.177361018080509</c:v>
                </c:pt>
                <c:pt idx="468">
                  <c:v>5.169573377626036</c:v>
                </c:pt>
                <c:pt idx="469">
                  <c:v>5.1616822130464426</c:v>
                </c:pt>
                <c:pt idx="470">
                  <c:v>5.1536864094292065</c:v>
                </c:pt>
                <c:pt idx="471">
                  <c:v>5.1455848443218883</c:v>
                </c:pt>
                <c:pt idx="472">
                  <c:v>5.137376387826273</c:v>
                </c:pt>
                <c:pt idx="473">
                  <c:v>5.1290599027019335</c:v>
                </c:pt>
                <c:pt idx="474">
                  <c:v>5.1206342444798532</c:v>
                </c:pt>
                <c:pt idx="475">
                  <c:v>5.1120982615867616</c:v>
                </c:pt>
                <c:pt idx="476">
                  <c:v>5.1034507954808879</c:v>
                </c:pt>
                <c:pt idx="477">
                  <c:v>5.0946906807998849</c:v>
                </c:pt>
                <c:pt idx="478">
                  <c:v>5.0858167455217451</c:v>
                </c:pt>
                <c:pt idx="479">
                  <c:v>5.076827811139542</c:v>
                </c:pt>
                <c:pt idx="480">
                  <c:v>5.0677226928509524</c:v>
                </c:pt>
                <c:pt idx="481">
                  <c:v>5.0585001997635253</c:v>
                </c:pt>
                <c:pt idx="482">
                  <c:v>5.0491591351167475</c:v>
                </c:pt>
                <c:pt idx="483">
                  <c:v>5.0396982965220651</c:v>
                </c:pt>
                <c:pt idx="484">
                  <c:v>5.0301164762220294</c:v>
                </c:pt>
                <c:pt idx="485">
                  <c:v>5.0204124613698982</c:v>
                </c:pt>
                <c:pt idx="486">
                  <c:v>5.0105850343310543</c:v>
                </c:pt>
                <c:pt idx="487">
                  <c:v>5.0006329730077379</c:v>
                </c:pt>
                <c:pt idx="488">
                  <c:v>4.9905550511886734</c:v>
                </c:pt>
                <c:pt idx="489">
                  <c:v>4.9803500389253044</c:v>
                </c:pt>
                <c:pt idx="490">
                  <c:v>4.9700167029364621</c:v>
                </c:pt>
                <c:pt idx="491">
                  <c:v>4.9595538070434149</c:v>
                </c:pt>
                <c:pt idx="492">
                  <c:v>4.9489601126374039</c:v>
                </c:pt>
                <c:pt idx="493">
                  <c:v>4.9382343791819228</c:v>
                </c:pt>
                <c:pt idx="494">
                  <c:v>4.9273753647521357</c:v>
                </c:pt>
                <c:pt idx="495">
                  <c:v>4.9163818266140451</c:v>
                </c:pt>
                <c:pt idx="496">
                  <c:v>4.9052525218461618</c:v>
                </c:pt>
                <c:pt idx="497">
                  <c:v>4.8939862080066785</c:v>
                </c:pt>
                <c:pt idx="498">
                  <c:v>4.8825816438493304</c:v>
                </c:pt>
                <c:pt idx="499">
                  <c:v>4.8710375900913743</c:v>
                </c:pt>
                <c:pt idx="500">
                  <c:v>4.8593528102373771</c:v>
                </c:pt>
                <c:pt idx="501">
                  <c:v>4.8475260714627586</c:v>
                </c:pt>
                <c:pt idx="502">
                  <c:v>4.8355561455613261</c:v>
                </c:pt>
                <c:pt idx="503">
                  <c:v>4.823441809961369</c:v>
                </c:pt>
                <c:pt idx="504">
                  <c:v>4.8111818488151918</c:v>
                </c:pt>
                <c:pt idx="505">
                  <c:v>4.7987750541673391</c:v>
                </c:pt>
                <c:pt idx="506">
                  <c:v>4.7862202272071386</c:v>
                </c:pt>
                <c:pt idx="507">
                  <c:v>4.7735161796116241</c:v>
                </c:pt>
                <c:pt idx="508">
                  <c:v>4.7606617349853213</c:v>
                </c:pt>
                <c:pt idx="509">
                  <c:v>4.7476557304038627</c:v>
                </c:pt>
                <c:pt idx="510">
                  <c:v>4.7344970180689252</c:v>
                </c:pt>
                <c:pt idx="511">
                  <c:v>4.7211844670824936</c:v>
                </c:pt>
                <c:pt idx="512">
                  <c:v>4.7077169653490865</c:v>
                </c:pt>
                <c:pt idx="513">
                  <c:v>4.6940934216151549</c:v>
                </c:pt>
                <c:pt idx="514">
                  <c:v>4.6803127676555647</c:v>
                </c:pt>
                <c:pt idx="515">
                  <c:v>4.6663739606178032</c:v>
                </c:pt>
                <c:pt idx="516">
                  <c:v>4.6522759855352431</c:v>
                </c:pt>
                <c:pt idx="517">
                  <c:v>4.6380178580216898</c:v>
                </c:pt>
                <c:pt idx="518">
                  <c:v>4.6235986271602387</c:v>
                </c:pt>
                <c:pt idx="519">
                  <c:v>4.6090173786004165</c:v>
                </c:pt>
                <c:pt idx="520">
                  <c:v>4.5942732378785403</c:v>
                </c:pt>
                <c:pt idx="521">
                  <c:v>4.5793653739772378</c:v>
                </c:pt>
                <c:pt idx="522">
                  <c:v>4.5642930031412012</c:v>
                </c:pt>
                <c:pt idx="523">
                  <c:v>4.5490553929673281</c:v>
                </c:pt>
                <c:pt idx="524">
                  <c:v>4.5336518667886478</c:v>
                </c:pt>
                <c:pt idx="525">
                  <c:v>4.5180818083726813</c:v>
                </c:pt>
                <c:pt idx="526">
                  <c:v>4.5023446669561391</c:v>
                </c:pt>
                <c:pt idx="527">
                  <c:v>4.4864399626393068</c:v>
                </c:pt>
                <c:pt idx="528">
                  <c:v>4.4703672921647879</c:v>
                </c:pt>
                <c:pt idx="529">
                  <c:v>4.4541263351067633</c:v>
                </c:pt>
                <c:pt idx="530">
                  <c:v>4.4377168604983908</c:v>
                </c:pt>
                <c:pt idx="531">
                  <c:v>4.4211387339264352</c:v>
                </c:pt>
                <c:pt idx="532">
                  <c:v>4.4043919251236989</c:v>
                </c:pt>
                <c:pt idx="533">
                  <c:v>4.3874765160913558</c:v>
                </c:pt>
                <c:pt idx="534">
                  <c:v>4.3703927097846256</c:v>
                </c:pt>
                <c:pt idx="535">
                  <c:v>4.3531408393966684</c:v>
                </c:pt>
                <c:pt idx="536">
                  <c:v>4.3357213782767632</c:v>
                </c:pt>
                <c:pt idx="537">
                  <c:v>4.3181349505199966</c:v>
                </c:pt>
                <c:pt idx="538">
                  <c:v>4.300382342266543</c:v>
                </c:pt>
                <c:pt idx="539">
                  <c:v>4.2824645137493231</c:v>
                </c:pt>
                <c:pt idx="540">
                  <c:v>4.2643826121291291</c:v>
                </c:pt>
                <c:pt idx="541">
                  <c:v>4.2461379851562082</c:v>
                </c:pt>
                <c:pt idx="542">
                  <c:v>4.2277321956967491</c:v>
                </c:pt>
                <c:pt idx="543">
                  <c:v>4.2091670371615137</c:v>
                </c:pt>
                <c:pt idx="544">
                  <c:v>4.190444549871887</c:v>
                </c:pt>
                <c:pt idx="545">
                  <c:v>4.1715670383958949</c:v>
                </c:pt>
                <c:pt idx="546">
                  <c:v>4.1525370898827516</c:v>
                </c:pt>
                <c:pt idx="547">
                  <c:v>4.1333575934195066</c:v>
                </c:pt>
                <c:pt idx="548">
                  <c:v>4.114031760426772</c:v>
                </c:pt>
                <c:pt idx="549">
                  <c:v>4.0945631461023</c:v>
                </c:pt>
                <c:pt idx="550">
                  <c:v>4.0749556719110371</c:v>
                </c:pt>
                <c:pt idx="551">
                  <c:v>4.0552136491079391</c:v>
                </c:pt>
                <c:pt idx="552">
                  <c:v>4.0353418032649442</c:v>
                </c:pt>
                <c:pt idx="553">
                  <c:v>4.0153452997558068</c:v>
                </c:pt>
                <c:pt idx="554">
                  <c:v>3.9952297701316581</c:v>
                </c:pt>
                <c:pt idx="555">
                  <c:v>3.9750013392957571</c:v>
                </c:pt>
                <c:pt idx="556">
                  <c:v>3.9546666533577022</c:v>
                </c:pt>
                <c:pt idx="557">
                  <c:v>3.9342329080149949</c:v>
                </c:pt>
                <c:pt idx="558">
                  <c:v>3.9137078772729708</c:v>
                </c:pt>
                <c:pt idx="559">
                  <c:v>3.8930999422725954</c:v>
                </c:pt>
                <c:pt idx="560">
                  <c:v>3.8724181199491721</c:v>
                </c:pt>
                <c:pt idx="561">
                  <c:v>3.8516720911936848</c:v>
                </c:pt>
                <c:pt idx="562">
                  <c:v>3.8308722281323253</c:v>
                </c:pt>
                <c:pt idx="563">
                  <c:v>3.8100296200790664</c:v>
                </c:pt>
                <c:pt idx="564">
                  <c:v>3.7891560976514223</c:v>
                </c:pt>
                <c:pt idx="565">
                  <c:v>3.7682642544717004</c:v>
                </c:pt>
                <c:pt idx="566">
                  <c:v>3.7473674658060689</c:v>
                </c:pt>
                <c:pt idx="567">
                  <c:v>3.7264799034236122</c:v>
                </c:pt>
                <c:pt idx="568">
                  <c:v>3.7056165458887782</c:v>
                </c:pt>
                <c:pt idx="569">
                  <c:v>3.6847931834362755</c:v>
                </c:pt>
                <c:pt idx="570">
                  <c:v>3.6640264165204361</c:v>
                </c:pt>
                <c:pt idx="571">
                  <c:v>3.6433336470849707</c:v>
                </c:pt>
                <c:pt idx="572">
                  <c:v>3.6227330615683906</c:v>
                </c:pt>
                <c:pt idx="573">
                  <c:v>3.6022436046496491</c:v>
                </c:pt>
                <c:pt idx="574">
                  <c:v>3.5818849427529083</c:v>
                </c:pt>
                <c:pt idx="575">
                  <c:v>3.5616774163752867</c:v>
                </c:pt>
                <c:pt idx="576">
                  <c:v>3.5416419803818995</c:v>
                </c:pt>
                <c:pt idx="577">
                  <c:v>3.5218001315338956</c:v>
                </c:pt>
                <c:pt idx="578">
                  <c:v>3.5021738226812191</c:v>
                </c:pt>
                <c:pt idx="579">
                  <c:v>3.4827853632660246</c:v>
                </c:pt>
                <c:pt idx="580">
                  <c:v>3.4636573060460267</c:v>
                </c:pt>
                <c:pt idx="581">
                  <c:v>3.4448123202589107</c:v>
                </c:pt>
                <c:pt idx="582">
                  <c:v>3.4262730518058397</c:v>
                </c:pt>
                <c:pt idx="583">
                  <c:v>3.4080619714272427</c:v>
                </c:pt>
                <c:pt idx="584">
                  <c:v>3.3902012122676299</c:v>
                </c:pt>
                <c:pt idx="585">
                  <c:v>3.3727123986645822</c:v>
                </c:pt>
                <c:pt idx="586">
                  <c:v>3.3556164684335386</c:v>
                </c:pt>
                <c:pt idx="587">
                  <c:v>3.3389334913349384</c:v>
                </c:pt>
                <c:pt idx="588">
                  <c:v>3.3226824867820013</c:v>
                </c:pt>
                <c:pt idx="589">
                  <c:v>3.3068812441534665</c:v>
                </c:pt>
                <c:pt idx="590">
                  <c:v>3.2915461492939406</c:v>
                </c:pt>
                <c:pt idx="591">
                  <c:v>3.2766920208953358</c:v>
                </c:pt>
                <c:pt idx="592">
                  <c:v>3.2623319604402901</c:v>
                </c:pt>
                <c:pt idx="593">
                  <c:v>3.2484772192419227</c:v>
                </c:pt>
                <c:pt idx="594">
                  <c:v>3.2351370858302011</c:v>
                </c:pt>
                <c:pt idx="595">
                  <c:v>3.2223187965176128</c:v>
                </c:pt>
                <c:pt idx="596">
                  <c:v>3.2100274714379431</c:v>
                </c:pt>
                <c:pt idx="597">
                  <c:v>3.1982660777116214</c:v>
                </c:pt>
                <c:pt idx="598">
                  <c:v>3.187035420676041</c:v>
                </c:pt>
                <c:pt idx="599">
                  <c:v>3.1763341633611724</c:v>
                </c:pt>
                <c:pt idx="600">
                  <c:v>3.1661588736245174</c:v>
                </c:pt>
                <c:pt idx="601">
                  <c:v>3.1565040976202745</c:v>
                </c:pt>
                <c:pt idx="602">
                  <c:v>3.1473624575990029</c:v>
                </c:pt>
                <c:pt idx="603">
                  <c:v>3.1387247714453039</c:v>
                </c:pt>
                <c:pt idx="604">
                  <c:v>3.1305801908853308</c:v>
                </c:pt>
                <c:pt idx="605">
                  <c:v>3.1229163549491266</c:v>
                </c:pt>
                <c:pt idx="606">
                  <c:v>3.1157195550626229</c:v>
                </c:pt>
                <c:pt idx="607">
                  <c:v>3.1089749080706319</c:v>
                </c:pt>
                <c:pt idx="608">
                  <c:v>3.1026665335476604</c:v>
                </c:pt>
                <c:pt idx="609">
                  <c:v>3.0967777319244369</c:v>
                </c:pt>
                <c:pt idx="610">
                  <c:v>3.0912911602263802</c:v>
                </c:pt>
                <c:pt idx="611">
                  <c:v>3.0861890025646197</c:v>
                </c:pt>
                <c:pt idx="612">
                  <c:v>3.0814531329182264</c:v>
                </c:pt>
                <c:pt idx="613">
                  <c:v>3.0770652681757333</c:v>
                </c:pt>
                <c:pt idx="614">
                  <c:v>3.0730071098441516</c:v>
                </c:pt>
                <c:pt idx="615">
                  <c:v>3.0692604732663487</c:v>
                </c:pt>
                <c:pt idx="616">
                  <c:v>3.0658074035977441</c:v>
                </c:pt>
                <c:pt idx="617">
                  <c:v>3.0626302781691948</c:v>
                </c:pt>
                <c:pt idx="618">
                  <c:v>3.0597118951965045</c:v>
                </c:pt>
                <c:pt idx="619">
                  <c:v>3.0570355490832637</c:v>
                </c:pt>
                <c:pt idx="620">
                  <c:v>3.0545850928007394</c:v>
                </c:pt>
                <c:pt idx="621">
                  <c:v>3.0523449880166145</c:v>
                </c:pt>
                <c:pt idx="622">
                  <c:v>3.0503003437859464</c:v>
                </c:pt>
                <c:pt idx="623">
                  <c:v>3.0484369447164146</c:v>
                </c:pt>
                <c:pt idx="624">
                  <c:v>3.0467412695804446</c:v>
                </c:pt>
                <c:pt idx="625">
                  <c:v>3.0452005013743655</c:v>
                </c:pt>
                <c:pt idx="626">
                  <c:v>3.043802529824589</c:v>
                </c:pt>
                <c:pt idx="627">
                  <c:v>3.0425359473182705</c:v>
                </c:pt>
                <c:pt idx="628">
                  <c:v>3.0413900391958282</c:v>
                </c:pt>
                <c:pt idx="629">
                  <c:v>3.0403547692896238</c:v>
                </c:pt>
                <c:pt idx="630">
                  <c:v>3.039420761530935</c:v>
                </c:pt>
                <c:pt idx="631">
                  <c:v>3.0385792783795305</c:v>
                </c:pt>
                <c:pt idx="632">
                  <c:v>3.0378221967594921</c:v>
                </c:pt>
                <c:pt idx="633">
                  <c:v>3.03714198211371</c:v>
                </c:pt>
                <c:pt idx="634">
                  <c:v>3.0365316611195792</c:v>
                </c:pt>
                <c:pt idx="635">
                  <c:v>3.0359847935411199</c:v>
                </c:pt>
                <c:pt idx="636">
                  <c:v>3.0354954436291375</c:v>
                </c:pt>
                <c:pt idx="637">
                  <c:v>3.0350581514216972</c:v>
                </c:pt>
                <c:pt idx="638">
                  <c:v>3.0346679042425966</c:v>
                </c:pt>
                <c:pt idx="639">
                  <c:v>3.0343201086458178</c:v>
                </c:pt>
                <c:pt idx="640">
                  <c:v>3.0340105630091729</c:v>
                </c:pt>
                <c:pt idx="641">
                  <c:v>3.0337354309404181</c:v>
                </c:pt>
                <c:pt idx="642">
                  <c:v>3.0334912156237843</c:v>
                </c:pt>
                <c:pt idx="643">
                  <c:v>3.0332747352039258</c:v>
                </c:pt>
                <c:pt idx="644">
                  <c:v>3.033083099277385</c:v>
                </c:pt>
                <c:pt idx="645">
                  <c:v>3.0329136865385036</c:v>
                </c:pt>
                <c:pt idx="646">
                  <c:v>3.0327641236069298</c:v>
                </c:pt>
                <c:pt idx="647">
                  <c:v>3.0326322650471726</c:v>
                </c:pt>
                <c:pt idx="648">
                  <c:v>3.0325161745766565</c:v>
                </c:pt>
                <c:pt idx="649">
                  <c:v>3.0324141074472042</c:v>
                </c:pt>
                <c:pt idx="650">
                  <c:v>3.0323244939754601</c:v>
                </c:pt>
                <c:pt idx="651">
                  <c:v>3.0322459241902369</c:v>
                </c:pt>
                <c:pt idx="652">
                  <c:v>3.0321771335588963</c:v>
                </c:pt>
                <c:pt idx="653">
                  <c:v>3.0321169897503677</c:v>
                </c:pt>
                <c:pt idx="654">
                  <c:v>3.0320644803891632</c:v>
                </c:pt>
                <c:pt idx="655">
                  <c:v>3.032018701752508</c:v>
                </c:pt>
                <c:pt idx="656">
                  <c:v>3.0319788483613572</c:v>
                </c:pt>
                <c:pt idx="657">
                  <c:v>3.0319442034154624</c:v>
                </c:pt>
                <c:pt idx="658">
                  <c:v>3.0319141300226398</c:v>
                </c:pt>
                <c:pt idx="659">
                  <c:v>3.0318880631729268</c:v>
                </c:pt>
                <c:pt idx="660">
                  <c:v>3.031865502409218</c:v>
                </c:pt>
                <c:pt idx="661">
                  <c:v>3.0318460051472509</c:v>
                </c:pt>
                <c:pt idx="662">
                  <c:v>3.0318291805993174</c:v>
                </c:pt>
                <c:pt idx="663">
                  <c:v>3.0318146842578177</c:v>
                </c:pt>
                <c:pt idx="664">
                  <c:v>3.0318022128966318</c:v>
                </c:pt>
                <c:pt idx="665">
                  <c:v>3.0317915000502818</c:v>
                </c:pt>
                <c:pt idx="666">
                  <c:v>3.0317823119328859</c:v>
                </c:pt>
                <c:pt idx="667">
                  <c:v>3.0317744437610048</c:v>
                </c:pt>
                <c:pt idx="668">
                  <c:v>3.0317677164465664</c:v>
                </c:pt>
                <c:pt idx="669">
                  <c:v>3.0317619736281283</c:v>
                </c:pt>
                <c:pt idx="670">
                  <c:v>3.0317570790107959</c:v>
                </c:pt>
                <c:pt idx="671">
                  <c:v>3.0317529139871007</c:v>
                </c:pt>
                <c:pt idx="672">
                  <c:v>3.0317493755130953</c:v>
                </c:pt>
                <c:pt idx="673">
                  <c:v>3.0317463742157842</c:v>
                </c:pt>
                <c:pt idx="674">
                  <c:v>3.0317438327098136</c:v>
                </c:pt>
                <c:pt idx="675">
                  <c:v>3.0317416841030531</c:v>
                </c:pt>
                <c:pt idx="676">
                  <c:v>3.0317398706723333</c:v>
                </c:pt>
                <c:pt idx="677">
                  <c:v>3.0317383426921549</c:v>
                </c:pt>
                <c:pt idx="678">
                  <c:v>3.0317370574006226</c:v>
                </c:pt>
                <c:pt idx="679">
                  <c:v>3.0317359780882498</c:v>
                </c:pt>
                <c:pt idx="680">
                  <c:v>3.0317350732965291</c:v>
                </c:pt>
                <c:pt idx="681">
                  <c:v>3.031734316114389</c:v>
                </c:pt>
                <c:pt idx="682">
                  <c:v>3.0317336835617463</c:v>
                </c:pt>
                <c:pt idx="683">
                  <c:v>3.0317331560503993</c:v>
                </c:pt>
                <c:pt idx="684">
                  <c:v>3.0317327169134662</c:v>
                </c:pt>
                <c:pt idx="685">
                  <c:v>3.0317323519954376</c:v>
                </c:pt>
                <c:pt idx="686">
                  <c:v>3.0317320492957269</c:v>
                </c:pt>
                <c:pt idx="687">
                  <c:v>3.0317317986593455</c:v>
                </c:pt>
                <c:pt idx="688">
                  <c:v>3.0317315915089851</c:v>
                </c:pt>
                <c:pt idx="689">
                  <c:v>3.0317314206134305</c:v>
                </c:pt>
                <c:pt idx="690">
                  <c:v>3.0317312798877665</c:v>
                </c:pt>
                <c:pt idx="691">
                  <c:v>3.0317311642213576</c:v>
                </c:pt>
                <c:pt idx="692">
                  <c:v>3.0317310693300339</c:v>
                </c:pt>
                <c:pt idx="693">
                  <c:v>3.0317309916293351</c:v>
                </c:pt>
                <c:pt idx="694">
                  <c:v>3.0317309281260294</c:v>
                </c:pt>
                <c:pt idx="695">
                  <c:v>3.0317308763254616</c:v>
                </c:pt>
                <c:pt idx="696">
                  <c:v>3.0317308341525853</c:v>
                </c:pt>
                <c:pt idx="697">
                  <c:v>3.0317307998847904</c:v>
                </c:pt>
                <c:pt idx="698">
                  <c:v>3.0317307720948907</c:v>
                </c:pt>
                <c:pt idx="699">
                  <c:v>3.0317307496028256</c:v>
                </c:pt>
                <c:pt idx="700">
                  <c:v>3.0317307314348398</c:v>
                </c:pt>
                <c:pt idx="701">
                  <c:v>3.0317307167890459</c:v>
                </c:pt>
                <c:pt idx="702">
                  <c:v>3.0317307050064444</c:v>
                </c:pt>
                <c:pt idx="703">
                  <c:v>3.031730695546575</c:v>
                </c:pt>
                <c:pt idx="704">
                  <c:v>3.0317306879671171</c:v>
                </c:pt>
                <c:pt idx="705">
                  <c:v>3.0317306819068239</c:v>
                </c:pt>
                <c:pt idx="706">
                  <c:v>3.0317306770712849</c:v>
                </c:pt>
                <c:pt idx="707">
                  <c:v>3.0317306732210669</c:v>
                </c:pt>
                <c:pt idx="708">
                  <c:v>3.0317306701618651</c:v>
                </c:pt>
                <c:pt idx="709">
                  <c:v>3.0317306677363356</c:v>
                </c:pt>
                <c:pt idx="710">
                  <c:v>3.0317306658173409</c:v>
                </c:pt>
                <c:pt idx="711">
                  <c:v>3.0317306643023745</c:v>
                </c:pt>
                <c:pt idx="712">
                  <c:v>3.0317306631089713</c:v>
                </c:pt>
                <c:pt idx="713">
                  <c:v>3.031730662170935</c:v>
                </c:pt>
                <c:pt idx="714">
                  <c:v>3.0317306614352475</c:v>
                </c:pt>
                <c:pt idx="715">
                  <c:v>3.0317306608595413</c:v>
                </c:pt>
                <c:pt idx="716">
                  <c:v>3.0317306604100351</c:v>
                </c:pt>
                <c:pt idx="717">
                  <c:v>3.0317306600598561</c:v>
                </c:pt>
                <c:pt idx="718">
                  <c:v>3.0317306597876752</c:v>
                </c:pt>
                <c:pt idx="719">
                  <c:v>3.0317306595766027</c:v>
                </c:pt>
                <c:pt idx="720">
                  <c:v>3.0317306594132969</c:v>
                </c:pt>
                <c:pt idx="721">
                  <c:v>3.0317306592872404</c:v>
                </c:pt>
                <c:pt idx="722">
                  <c:v>3.0317306591901643</c:v>
                </c:pt>
                <c:pt idx="723">
                  <c:v>3.0317306591155821</c:v>
                </c:pt>
                <c:pt idx="724">
                  <c:v>3.0317306590584177</c:v>
                </c:pt>
                <c:pt idx="725">
                  <c:v>3.0317306590147077</c:v>
                </c:pt>
                <c:pt idx="726">
                  <c:v>3.031730658981366</c:v>
                </c:pt>
                <c:pt idx="727">
                  <c:v>3.0317306589559943</c:v>
                </c:pt>
                <c:pt idx="728">
                  <c:v>3.0317306589367354</c:v>
                </c:pt>
                <c:pt idx="729">
                  <c:v>3.031730658922152</c:v>
                </c:pt>
                <c:pt idx="730">
                  <c:v>3.0317306589111364</c:v>
                </c:pt>
                <c:pt idx="731">
                  <c:v>3.0317306589028363</c:v>
                </c:pt>
                <c:pt idx="732">
                  <c:v>3.0317306588965982</c:v>
                </c:pt>
                <c:pt idx="733">
                  <c:v>3.0317306588919219</c:v>
                </c:pt>
                <c:pt idx="734">
                  <c:v>3.0317306588884252</c:v>
                </c:pt>
                <c:pt idx="735">
                  <c:v>3.0317306588858171</c:v>
                </c:pt>
                <c:pt idx="736">
                  <c:v>3.0317306588838764</c:v>
                </c:pt>
                <c:pt idx="737">
                  <c:v>3.0317306588824371</c:v>
                </c:pt>
                <c:pt idx="738">
                  <c:v>3.0317306588813717</c:v>
                </c:pt>
                <c:pt idx="739">
                  <c:v>3.0317306588805852</c:v>
                </c:pt>
                <c:pt idx="740">
                  <c:v>3.0317306588800061</c:v>
                </c:pt>
                <c:pt idx="741">
                  <c:v>3.0317306588795812</c:v>
                </c:pt>
                <c:pt idx="742">
                  <c:v>3.0317306588792703</c:v>
                </c:pt>
                <c:pt idx="743">
                  <c:v>3.0317306588790429</c:v>
                </c:pt>
                <c:pt idx="744">
                  <c:v>3.0317306588788777</c:v>
                </c:pt>
                <c:pt idx="745">
                  <c:v>3.0317306588787574</c:v>
                </c:pt>
                <c:pt idx="746">
                  <c:v>3.0317306588786703</c:v>
                </c:pt>
                <c:pt idx="747">
                  <c:v>3.0317306588786077</c:v>
                </c:pt>
                <c:pt idx="748">
                  <c:v>3.0317306588785624</c:v>
                </c:pt>
                <c:pt idx="749">
                  <c:v>3.0317306588785295</c:v>
                </c:pt>
                <c:pt idx="750">
                  <c:v>3.0317306588785065</c:v>
                </c:pt>
                <c:pt idx="751">
                  <c:v>3.03173065887849</c:v>
                </c:pt>
                <c:pt idx="752">
                  <c:v>3.031730658878478</c:v>
                </c:pt>
                <c:pt idx="753">
                  <c:v>3.0317306588784696</c:v>
                </c:pt>
                <c:pt idx="754">
                  <c:v>3.0317306588784638</c:v>
                </c:pt>
                <c:pt idx="755">
                  <c:v>3.0317306588784594</c:v>
                </c:pt>
                <c:pt idx="756">
                  <c:v>3.0317306588784567</c:v>
                </c:pt>
                <c:pt idx="757">
                  <c:v>3.0317306588784545</c:v>
                </c:pt>
                <c:pt idx="758">
                  <c:v>3.0317306588784532</c:v>
                </c:pt>
                <c:pt idx="759">
                  <c:v>3.0317306588784523</c:v>
                </c:pt>
                <c:pt idx="760">
                  <c:v>3.0317306588784514</c:v>
                </c:pt>
                <c:pt idx="761">
                  <c:v>3.0317306588784509</c:v>
                </c:pt>
                <c:pt idx="762">
                  <c:v>3.0317306588784505</c:v>
                </c:pt>
                <c:pt idx="763">
                  <c:v>3.0317306588784501</c:v>
                </c:pt>
                <c:pt idx="764">
                  <c:v>3.0317306588784501</c:v>
                </c:pt>
                <c:pt idx="765">
                  <c:v>3.0317306588784501</c:v>
                </c:pt>
                <c:pt idx="766">
                  <c:v>3.0317306588784501</c:v>
                </c:pt>
                <c:pt idx="767">
                  <c:v>3.0317306588784501</c:v>
                </c:pt>
                <c:pt idx="768">
                  <c:v>3.0317306588784501</c:v>
                </c:pt>
                <c:pt idx="769">
                  <c:v>3.0317306588784501</c:v>
                </c:pt>
                <c:pt idx="770">
                  <c:v>3.0317306588784496</c:v>
                </c:pt>
                <c:pt idx="771">
                  <c:v>3.0317306588784496</c:v>
                </c:pt>
                <c:pt idx="772">
                  <c:v>3.0317306588784496</c:v>
                </c:pt>
                <c:pt idx="773">
                  <c:v>3.0317306588784496</c:v>
                </c:pt>
                <c:pt idx="774">
                  <c:v>3.0317306588784496</c:v>
                </c:pt>
                <c:pt idx="775">
                  <c:v>3.0317306588784496</c:v>
                </c:pt>
                <c:pt idx="776">
                  <c:v>3.0317306588784496</c:v>
                </c:pt>
                <c:pt idx="777">
                  <c:v>3.0317306588784496</c:v>
                </c:pt>
                <c:pt idx="778">
                  <c:v>3.0317306588784496</c:v>
                </c:pt>
                <c:pt idx="779">
                  <c:v>3.0317306588784496</c:v>
                </c:pt>
                <c:pt idx="780">
                  <c:v>3.0317306588784496</c:v>
                </c:pt>
                <c:pt idx="781">
                  <c:v>3.0317306588784496</c:v>
                </c:pt>
                <c:pt idx="782">
                  <c:v>3.0317306588784496</c:v>
                </c:pt>
                <c:pt idx="783">
                  <c:v>3.0317306588784496</c:v>
                </c:pt>
                <c:pt idx="784">
                  <c:v>3.0317306588784496</c:v>
                </c:pt>
                <c:pt idx="785">
                  <c:v>3.0317306588784496</c:v>
                </c:pt>
                <c:pt idx="786">
                  <c:v>3.0317306588784496</c:v>
                </c:pt>
                <c:pt idx="787">
                  <c:v>3.0317306588784496</c:v>
                </c:pt>
                <c:pt idx="788">
                  <c:v>3.0317306588784496</c:v>
                </c:pt>
                <c:pt idx="789">
                  <c:v>3.0317306588784496</c:v>
                </c:pt>
                <c:pt idx="790">
                  <c:v>3.0317306588784496</c:v>
                </c:pt>
                <c:pt idx="791">
                  <c:v>3.0317306588784496</c:v>
                </c:pt>
                <c:pt idx="792">
                  <c:v>3.0317306588784496</c:v>
                </c:pt>
                <c:pt idx="793">
                  <c:v>3.0317306588784496</c:v>
                </c:pt>
                <c:pt idx="794">
                  <c:v>3.0317306588784496</c:v>
                </c:pt>
                <c:pt idx="795">
                  <c:v>3.0317306588784496</c:v>
                </c:pt>
                <c:pt idx="796">
                  <c:v>3.0317306588784496</c:v>
                </c:pt>
                <c:pt idx="797">
                  <c:v>3.0317306588784496</c:v>
                </c:pt>
                <c:pt idx="798">
                  <c:v>3.0317306588784496</c:v>
                </c:pt>
                <c:pt idx="799">
                  <c:v>3.0317306588784496</c:v>
                </c:pt>
                <c:pt idx="800">
                  <c:v>3.0317306588784496</c:v>
                </c:pt>
                <c:pt idx="801">
                  <c:v>3.0317306588784496</c:v>
                </c:pt>
                <c:pt idx="802">
                  <c:v>3.0317306588784496</c:v>
                </c:pt>
                <c:pt idx="803">
                  <c:v>3.0317306588784496</c:v>
                </c:pt>
                <c:pt idx="804">
                  <c:v>3.0317306588784496</c:v>
                </c:pt>
                <c:pt idx="805">
                  <c:v>3.0317306588784496</c:v>
                </c:pt>
                <c:pt idx="806">
                  <c:v>3.0317306588784496</c:v>
                </c:pt>
                <c:pt idx="807">
                  <c:v>3.0317306588784496</c:v>
                </c:pt>
                <c:pt idx="808">
                  <c:v>3.0317306588784496</c:v>
                </c:pt>
                <c:pt idx="809">
                  <c:v>3.0317306588784496</c:v>
                </c:pt>
                <c:pt idx="810">
                  <c:v>3.0317306588784496</c:v>
                </c:pt>
                <c:pt idx="811">
                  <c:v>3.0317306588784496</c:v>
                </c:pt>
                <c:pt idx="812">
                  <c:v>3.0317306588784496</c:v>
                </c:pt>
                <c:pt idx="813">
                  <c:v>3.0317306588784496</c:v>
                </c:pt>
                <c:pt idx="814">
                  <c:v>3.0317306588784496</c:v>
                </c:pt>
                <c:pt idx="815">
                  <c:v>3.0317306588784496</c:v>
                </c:pt>
                <c:pt idx="816">
                  <c:v>3.0317306588784496</c:v>
                </c:pt>
                <c:pt idx="817">
                  <c:v>3.0317306588784496</c:v>
                </c:pt>
                <c:pt idx="818">
                  <c:v>3.0317306588784496</c:v>
                </c:pt>
                <c:pt idx="819">
                  <c:v>3.0317306588784496</c:v>
                </c:pt>
                <c:pt idx="820">
                  <c:v>3.0317306588784496</c:v>
                </c:pt>
                <c:pt idx="821">
                  <c:v>3.0317306588784496</c:v>
                </c:pt>
                <c:pt idx="822">
                  <c:v>3.0317306588784496</c:v>
                </c:pt>
                <c:pt idx="823">
                  <c:v>3.0317306588784496</c:v>
                </c:pt>
                <c:pt idx="824">
                  <c:v>3.0317306588784496</c:v>
                </c:pt>
                <c:pt idx="825">
                  <c:v>3.0317306588784496</c:v>
                </c:pt>
                <c:pt idx="826">
                  <c:v>3.0317306588784496</c:v>
                </c:pt>
                <c:pt idx="827">
                  <c:v>3.0317306588784496</c:v>
                </c:pt>
                <c:pt idx="828">
                  <c:v>3.0317306588784496</c:v>
                </c:pt>
                <c:pt idx="829">
                  <c:v>3.0317306588784496</c:v>
                </c:pt>
                <c:pt idx="830">
                  <c:v>3.0317306588784496</c:v>
                </c:pt>
                <c:pt idx="831">
                  <c:v>3.0317306588784496</c:v>
                </c:pt>
                <c:pt idx="832">
                  <c:v>3.0317306588784496</c:v>
                </c:pt>
                <c:pt idx="833">
                  <c:v>3.0317306588784496</c:v>
                </c:pt>
                <c:pt idx="834">
                  <c:v>3.0317306588784496</c:v>
                </c:pt>
                <c:pt idx="835">
                  <c:v>3.0317306588784496</c:v>
                </c:pt>
                <c:pt idx="836">
                  <c:v>3.0317306588784496</c:v>
                </c:pt>
                <c:pt idx="837">
                  <c:v>3.0317306588784496</c:v>
                </c:pt>
                <c:pt idx="838">
                  <c:v>3.0317306588784496</c:v>
                </c:pt>
                <c:pt idx="839">
                  <c:v>3.0317306588784496</c:v>
                </c:pt>
                <c:pt idx="840">
                  <c:v>3.0317306588784496</c:v>
                </c:pt>
                <c:pt idx="841">
                  <c:v>3.0317306588784496</c:v>
                </c:pt>
                <c:pt idx="842">
                  <c:v>3.0317306588784496</c:v>
                </c:pt>
                <c:pt idx="843">
                  <c:v>3.0317306588784496</c:v>
                </c:pt>
                <c:pt idx="844">
                  <c:v>3.0317306588784496</c:v>
                </c:pt>
                <c:pt idx="845">
                  <c:v>3.0317306588784496</c:v>
                </c:pt>
                <c:pt idx="846">
                  <c:v>3.0317306588784496</c:v>
                </c:pt>
                <c:pt idx="847">
                  <c:v>3.0317306588784496</c:v>
                </c:pt>
                <c:pt idx="848">
                  <c:v>3.0317306588784496</c:v>
                </c:pt>
                <c:pt idx="849">
                  <c:v>3.0317306588784496</c:v>
                </c:pt>
                <c:pt idx="850">
                  <c:v>3.0317306588784496</c:v>
                </c:pt>
                <c:pt idx="851">
                  <c:v>3.0317306588784496</c:v>
                </c:pt>
                <c:pt idx="852">
                  <c:v>3.0317306588784496</c:v>
                </c:pt>
                <c:pt idx="853">
                  <c:v>3.0317306588784496</c:v>
                </c:pt>
                <c:pt idx="854">
                  <c:v>3.0317306588784496</c:v>
                </c:pt>
                <c:pt idx="855">
                  <c:v>3.0317306588784496</c:v>
                </c:pt>
                <c:pt idx="856">
                  <c:v>3.0317306588784496</c:v>
                </c:pt>
                <c:pt idx="857">
                  <c:v>3.0317306588784496</c:v>
                </c:pt>
                <c:pt idx="858">
                  <c:v>3.0317306588784496</c:v>
                </c:pt>
                <c:pt idx="859">
                  <c:v>3.0317306588784496</c:v>
                </c:pt>
                <c:pt idx="860">
                  <c:v>3.0317306588784496</c:v>
                </c:pt>
                <c:pt idx="861">
                  <c:v>3.0317306588784496</c:v>
                </c:pt>
                <c:pt idx="862">
                  <c:v>3.0317306588784496</c:v>
                </c:pt>
                <c:pt idx="863">
                  <c:v>3.0317306588784496</c:v>
                </c:pt>
                <c:pt idx="864">
                  <c:v>3.0317306588784496</c:v>
                </c:pt>
                <c:pt idx="865">
                  <c:v>3.0317306588784496</c:v>
                </c:pt>
                <c:pt idx="866">
                  <c:v>3.0317306588784496</c:v>
                </c:pt>
                <c:pt idx="867">
                  <c:v>3.0317306588784496</c:v>
                </c:pt>
                <c:pt idx="868">
                  <c:v>3.0317306588784496</c:v>
                </c:pt>
                <c:pt idx="869">
                  <c:v>3.0317306588784496</c:v>
                </c:pt>
                <c:pt idx="870">
                  <c:v>3.0317306588784496</c:v>
                </c:pt>
                <c:pt idx="871">
                  <c:v>3.0317306588784496</c:v>
                </c:pt>
                <c:pt idx="872">
                  <c:v>3.0317306588784496</c:v>
                </c:pt>
                <c:pt idx="873">
                  <c:v>3.0317306588784496</c:v>
                </c:pt>
                <c:pt idx="874">
                  <c:v>3.0317306588784496</c:v>
                </c:pt>
                <c:pt idx="875">
                  <c:v>3.0317306588784496</c:v>
                </c:pt>
                <c:pt idx="876">
                  <c:v>3.0317306588784496</c:v>
                </c:pt>
                <c:pt idx="877">
                  <c:v>3.0317306588784496</c:v>
                </c:pt>
                <c:pt idx="878">
                  <c:v>3.0317306588784496</c:v>
                </c:pt>
                <c:pt idx="879">
                  <c:v>3.0317306588784496</c:v>
                </c:pt>
                <c:pt idx="880">
                  <c:v>3.0317306588784496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95256"/>
        <c:axId val="359592480"/>
      </c:scatterChart>
      <c:valAx>
        <c:axId val="3596952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592480"/>
        <c:crosses val="autoZero"/>
        <c:crossBetween val="midCat"/>
      </c:valAx>
      <c:valAx>
        <c:axId val="3595924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695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Un-chilled Coroller'!$A$2:$A$20</c:f>
              <c:numCache>
                <c:formatCode>0.00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16</c:v>
                </c:pt>
                <c:pt idx="4">
                  <c:v>18</c:v>
                </c:pt>
                <c:pt idx="5">
                  <c:v>20</c:v>
                </c:pt>
                <c:pt idx="6">
                  <c:v>0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0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22</c:v>
                </c:pt>
              </c:numCache>
            </c:numRef>
          </c:xVal>
          <c:yVal>
            <c:numRef>
              <c:f>'13126 Un-chilled Coroller'!$B$2:$B$20</c:f>
              <c:numCache>
                <c:formatCode>0.00</c:formatCode>
                <c:ptCount val="19"/>
                <c:pt idx="0">
                  <c:v>4.1846914308175984</c:v>
                </c:pt>
                <c:pt idx="1">
                  <c:v>2.4771212547196626</c:v>
                </c:pt>
                <c:pt idx="2">
                  <c:v>2.5185139398778875</c:v>
                </c:pt>
                <c:pt idx="3">
                  <c:v>2.3010299956639813</c:v>
                </c:pt>
                <c:pt idx="4">
                  <c:v>2.5250448070368452</c:v>
                </c:pt>
                <c:pt idx="5">
                  <c:v>2</c:v>
                </c:pt>
                <c:pt idx="6">
                  <c:v>4.2304489213782741</c:v>
                </c:pt>
                <c:pt idx="7">
                  <c:v>3.568201724066995</c:v>
                </c:pt>
                <c:pt idx="8">
                  <c:v>2.7781512503836434</c:v>
                </c:pt>
                <c:pt idx="9">
                  <c:v>2.4771212547196626</c:v>
                </c:pt>
                <c:pt idx="10">
                  <c:v>2.0606978403536118</c:v>
                </c:pt>
                <c:pt idx="11">
                  <c:v>2.4232458739368079</c:v>
                </c:pt>
                <c:pt idx="12">
                  <c:v>2.2671717284030137</c:v>
                </c:pt>
                <c:pt idx="13">
                  <c:v>4.0899051114393981</c:v>
                </c:pt>
                <c:pt idx="14">
                  <c:v>3.0899051114393981</c:v>
                </c:pt>
                <c:pt idx="15">
                  <c:v>2.2304489213782741</c:v>
                </c:pt>
                <c:pt idx="16">
                  <c:v>2.4771212547196626</c:v>
                </c:pt>
                <c:pt idx="17">
                  <c:v>1.9294189257142926</c:v>
                </c:pt>
                <c:pt idx="18">
                  <c:v>1.5440680443502757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'13126 Un-chilled Coroller'!$A$24:$A$124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'13126 Un-chilled Coroller'!$C$24:$C$124</c:f>
              <c:numCache>
                <c:formatCode>0.00</c:formatCode>
                <c:ptCount val="101"/>
                <c:pt idx="0">
                  <c:v>4.1673289864648497</c:v>
                </c:pt>
                <c:pt idx="1">
                  <c:v>4.167328986326674</c:v>
                </c:pt>
                <c:pt idx="2">
                  <c:v>4.1673289776216089</c:v>
                </c:pt>
                <c:pt idx="3">
                  <c:v>4.1673288857348032</c:v>
                </c:pt>
                <c:pt idx="4">
                  <c:v>4.1673284204974044</c:v>
                </c:pt>
                <c:pt idx="5">
                  <c:v>4.1673268274704656</c:v>
                </c:pt>
                <c:pt idx="6">
                  <c:v>4.1673225397428109</c:v>
                </c:pt>
                <c:pt idx="7">
                  <c:v>4.1673127302442952</c:v>
                </c:pt>
                <c:pt idx="8">
                  <c:v>4.1672927645787308</c:v>
                </c:pt>
                <c:pt idx="9">
                  <c:v>4.1672555543873093</c:v>
                </c:pt>
                <c:pt idx="10">
                  <c:v>4.1671908112662575</c:v>
                </c:pt>
                <c:pt idx="11">
                  <c:v>4.1670842012857614</c:v>
                </c:pt>
                <c:pt idx="12">
                  <c:v>4.1669164001964027</c:v>
                </c:pt>
                <c:pt idx="13">
                  <c:v>4.1666620494713911</c:v>
                </c:pt>
                <c:pt idx="14">
                  <c:v>4.1662886134272394</c:v>
                </c:pt>
                <c:pt idx="15">
                  <c:v>4.1657551378037319</c:v>
                </c:pt>
                <c:pt idx="16">
                  <c:v>4.1650109103812767</c:v>
                </c:pt>
                <c:pt idx="17">
                  <c:v>4.1639940244892379</c:v>
                </c:pt>
                <c:pt idx="18">
                  <c:v>4.1626298466379188</c:v>
                </c:pt>
                <c:pt idx="19">
                  <c:v>4.160829390023288</c:v>
                </c:pt>
                <c:pt idx="20">
                  <c:v>4.1584875963534538</c:v>
                </c:pt>
                <c:pt idx="21">
                  <c:v>4.1554815293938701</c:v>
                </c:pt>
                <c:pt idx="22">
                  <c:v>4.1516684849165362</c:v>
                </c:pt>
                <c:pt idx="23">
                  <c:v>4.1468840235009514</c:v>
                </c:pt>
                <c:pt idx="24">
                  <c:v>4.1409399350685785</c:v>
                </c:pt>
                <c:pt idx="25">
                  <c:v>4.1336221474322663</c:v>
                </c:pt>
                <c:pt idx="26">
                  <c:v>4.1246885959502571</c:v>
                </c:pt>
                <c:pt idx="27">
                  <c:v>4.1138670782647182</c:v>
                </c:pt>
                <c:pt idx="28">
                  <c:v>4.1008531281110248</c:v>
                </c:pt>
                <c:pt idx="29">
                  <c:v>4.0853079569098156</c:v>
                </c:pt>
                <c:pt idx="30">
                  <c:v>4.0668565338112241</c:v>
                </c:pt>
                <c:pt idx="31">
                  <c:v>4.0450859080286135</c:v>
                </c:pt>
                <c:pt idx="32">
                  <c:v>4.0195439280487193</c:v>
                </c:pt>
                <c:pt idx="33">
                  <c:v>3.9897385909480803</c:v>
                </c:pt>
                <c:pt idx="34">
                  <c:v>3.9551383784403331</c:v>
                </c:pt>
                <c:pt idx="35">
                  <c:v>3.9151741322231812</c:v>
                </c:pt>
                <c:pt idx="36">
                  <c:v>3.8692433357980485</c:v>
                </c:pt>
                <c:pt idx="37">
                  <c:v>3.81671817979954</c:v>
                </c:pt>
                <c:pt idx="38">
                  <c:v>3.7569596194460115</c:v>
                </c:pt>
                <c:pt idx="39">
                  <c:v>3.6893409905415417</c:v>
                </c:pt>
                <c:pt idx="40">
                  <c:v>3.6132869497944653</c:v>
                </c:pt>
                <c:pt idx="41">
                  <c:v>3.5283369798922184</c:v>
                </c:pt>
                <c:pt idx="42">
                  <c:v>3.4342478749119167</c:v>
                </c:pt>
                <c:pt idx="43">
                  <c:v>3.3311563110638005</c:v>
                </c:pt>
                <c:pt idx="44">
                  <c:v>3.219828046726136</c:v>
                </c:pt>
                <c:pt idx="45">
                  <c:v>3.1020140359788484</c:v>
                </c:pt>
                <c:pt idx="46">
                  <c:v>2.9808881400118938</c:v>
                </c:pt>
                <c:pt idx="47">
                  <c:v>2.8614069049506439</c:v>
                </c:pt>
                <c:pt idx="48">
                  <c:v>2.750188120913013</c:v>
                </c:pt>
                <c:pt idx="49">
                  <c:v>2.654346801445441</c:v>
                </c:pt>
                <c:pt idx="50">
                  <c:v>2.5792107704248624</c:v>
                </c:pt>
                <c:pt idx="51">
                  <c:v>2.5261391947112606</c:v>
                </c:pt>
                <c:pt idx="52">
                  <c:v>2.4922638150855061</c:v>
                </c:pt>
                <c:pt idx="53">
                  <c:v>2.4723630714166482</c:v>
                </c:pt>
                <c:pt idx="54">
                  <c:v>2.4611787509402028</c:v>
                </c:pt>
                <c:pt idx="55">
                  <c:v>2.4547272850627184</c:v>
                </c:pt>
                <c:pt idx="56">
                  <c:v>2.4505045727333572</c:v>
                </c:pt>
                <c:pt idx="57">
                  <c:v>2.4471414461198506</c:v>
                </c:pt>
                <c:pt idx="58">
                  <c:v>2.4439695961210792</c:v>
                </c:pt>
                <c:pt idx="59">
                  <c:v>2.4406914193520066</c:v>
                </c:pt>
                <c:pt idx="60">
                  <c:v>2.4371809196686876</c:v>
                </c:pt>
                <c:pt idx="61">
                  <c:v>2.4333818232763083</c:v>
                </c:pt>
                <c:pt idx="62">
                  <c:v>2.4292623845361598</c:v>
                </c:pt>
                <c:pt idx="63">
                  <c:v>2.4247979122334891</c:v>
                </c:pt>
                <c:pt idx="64">
                  <c:v>2.4199648776161276</c:v>
                </c:pt>
                <c:pt idx="65">
                  <c:v>2.4147391753648759</c:v>
                </c:pt>
                <c:pt idx="66">
                  <c:v>2.4090956610090477</c:v>
                </c:pt>
                <c:pt idx="67">
                  <c:v>2.4030080231692321</c:v>
                </c:pt>
                <c:pt idx="68">
                  <c:v>2.3964487300983501</c:v>
                </c:pt>
                <c:pt idx="69">
                  <c:v>2.3893889897739626</c:v>
                </c:pt>
                <c:pt idx="70">
                  <c:v>2.3817987116605135</c:v>
                </c:pt>
                <c:pt idx="71">
                  <c:v>2.3736464682036358</c:v>
                </c:pt>
                <c:pt idx="72">
                  <c:v>2.364899455794744</c:v>
                </c:pt>
                <c:pt idx="73">
                  <c:v>2.3555234551768431</c:v>
                </c:pt>
                <c:pt idx="74">
                  <c:v>2.3454827912889229</c:v>
                </c:pt>
                <c:pt idx="75">
                  <c:v>2.3347402925487475</c:v>
                </c:pt>
                <c:pt idx="76">
                  <c:v>2.3232572495740338</c:v>
                </c:pt>
                <c:pt idx="77">
                  <c:v>2.3109933733420069</c:v>
                </c:pt>
                <c:pt idx="78">
                  <c:v>2.2979067527873402</c:v>
                </c:pt>
                <c:pt idx="79">
                  <c:v>2.2839538118384826</c:v>
                </c:pt>
                <c:pt idx="80">
                  <c:v>2.269089265892366</c:v>
                </c:pt>
                <c:pt idx="81">
                  <c:v>2.2532660777274951</c:v>
                </c:pt>
                <c:pt idx="82">
                  <c:v>2.2364354128554234</c:v>
                </c:pt>
                <c:pt idx="83">
                  <c:v>2.2185465943106095</c:v>
                </c:pt>
                <c:pt idx="84">
                  <c:v>2.1995470568786621</c:v>
                </c:pt>
                <c:pt idx="85">
                  <c:v>2.1793823007629594</c:v>
                </c:pt>
                <c:pt idx="86">
                  <c:v>2.157995844689661</c:v>
                </c:pt>
                <c:pt idx="87">
                  <c:v>2.1353291784510966</c:v>
                </c:pt>
                <c:pt idx="88">
                  <c:v>2.1113217148875441</c:v>
                </c:pt>
                <c:pt idx="89">
                  <c:v>2.0859107413073827</c:v>
                </c:pt>
                <c:pt idx="90">
                  <c:v>2.0590313703456382</c:v>
                </c:pt>
                <c:pt idx="91">
                  <c:v>2.0306164902609054</c:v>
                </c:pt>
                <c:pt idx="92">
                  <c:v>2.0005967146706576</c:v>
                </c:pt>
                <c:pt idx="93">
                  <c:v>1.9689003317249345</c:v>
                </c:pt>
                <c:pt idx="94">
                  <c:v>1.9354532527184214</c:v>
                </c:pt>
                <c:pt idx="95">
                  <c:v>1.9001789601409043</c:v>
                </c:pt>
                <c:pt idx="96">
                  <c:v>1.862998455166111</c:v>
                </c:pt>
                <c:pt idx="97">
                  <c:v>1.8238302045789359</c:v>
                </c:pt>
                <c:pt idx="98">
                  <c:v>1.7825900871410496</c:v>
                </c:pt>
                <c:pt idx="99">
                  <c:v>1.7391913393948881</c:v>
                </c:pt>
                <c:pt idx="100">
                  <c:v>1.6935445009060273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136160"/>
        <c:axId val="359914840"/>
      </c:scatterChart>
      <c:valAx>
        <c:axId val="3601361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914840"/>
        <c:crosses val="autoZero"/>
        <c:crossBetween val="midCat"/>
      </c:valAx>
      <c:valAx>
        <c:axId val="359914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136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'13126PC_Albert'!$A$2:$A$24</c:f>
              <c:numCache>
                <c:formatCode>0.00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0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0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</c:numCache>
            </c:numRef>
          </c:xVal>
          <c:yVal>
            <c:numRef>
              <c:f>'13126PC_Albert'!$B$2:$B$24</c:f>
              <c:numCache>
                <c:formatCode>0.00</c:formatCode>
                <c:ptCount val="23"/>
                <c:pt idx="0">
                  <c:v>4.1461280356782382</c:v>
                </c:pt>
                <c:pt idx="1">
                  <c:v>2.4313637641589874</c:v>
                </c:pt>
                <c:pt idx="2">
                  <c:v>2.9030899869919438</c:v>
                </c:pt>
                <c:pt idx="3">
                  <c:v>2.6989700043360187</c:v>
                </c:pt>
                <c:pt idx="4">
                  <c:v>2.4771212547196626</c:v>
                </c:pt>
                <c:pt idx="5">
                  <c:v>1.5440680443502757</c:v>
                </c:pt>
                <c:pt idx="6">
                  <c:v>2.2174839442139063</c:v>
                </c:pt>
                <c:pt idx="7">
                  <c:v>2.3979400086720375</c:v>
                </c:pt>
                <c:pt idx="8">
                  <c:v>4.2227164711475833</c:v>
                </c:pt>
                <c:pt idx="9">
                  <c:v>3.6720978579357175</c:v>
                </c:pt>
                <c:pt idx="10">
                  <c:v>2.7781512503836434</c:v>
                </c:pt>
                <c:pt idx="11">
                  <c:v>2.2304489213782741</c:v>
                </c:pt>
                <c:pt idx="12">
                  <c:v>2.3710678622717363</c:v>
                </c:pt>
                <c:pt idx="13">
                  <c:v>2.1303337684950061</c:v>
                </c:pt>
                <c:pt idx="14">
                  <c:v>1.6989700043360187</c:v>
                </c:pt>
                <c:pt idx="15">
                  <c:v>4.012837224705172</c:v>
                </c:pt>
                <c:pt idx="16">
                  <c:v>3.7993405494535817</c:v>
                </c:pt>
                <c:pt idx="17">
                  <c:v>2.568201724066995</c:v>
                </c:pt>
                <c:pt idx="18">
                  <c:v>2.1139433523068369</c:v>
                </c:pt>
                <c:pt idx="19">
                  <c:v>1.8129133566428555</c:v>
                </c:pt>
                <c:pt idx="20">
                  <c:v>2</c:v>
                </c:pt>
                <c:pt idx="21">
                  <c:v>2.2671717284030137</c:v>
                </c:pt>
                <c:pt idx="22">
                  <c:v>1.6989700043360187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'13126PC_Albert'!$A$28:$A$128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'13126PC_Albert'!$C$28:$C$128</c:f>
              <c:numCache>
                <c:formatCode>0.00</c:formatCode>
                <c:ptCount val="101"/>
                <c:pt idx="0">
                  <c:v>4.1343019902161071</c:v>
                </c:pt>
                <c:pt idx="1">
                  <c:v>4.1342033487764844</c:v>
                </c:pt>
                <c:pt idx="2">
                  <c:v>4.1337852502814858</c:v>
                </c:pt>
                <c:pt idx="3">
                  <c:v>4.1329406016344468</c:v>
                </c:pt>
                <c:pt idx="4">
                  <c:v>4.1315950557614443</c:v>
                </c:pt>
                <c:pt idx="5">
                  <c:v>4.1296887554107427</c:v>
                </c:pt>
                <c:pt idx="6">
                  <c:v>4.1271706070175878</c:v>
                </c:pt>
                <c:pt idx="7">
                  <c:v>4.1239955411781093</c:v>
                </c:pt>
                <c:pt idx="8">
                  <c:v>4.120122951085837</c:v>
                </c:pt>
                <c:pt idx="9">
                  <c:v>4.1155157051775175</c:v>
                </c:pt>
                <c:pt idx="10">
                  <c:v>4.1101394779268228</c:v>
                </c:pt>
                <c:pt idx="11">
                  <c:v>4.10396227310535</c:v>
                </c:pt>
                <c:pt idx="12">
                  <c:v>4.0969540712936574</c:v>
                </c:pt>
                <c:pt idx="13">
                  <c:v>4.0890865617692489</c:v>
                </c:pt>
                <c:pt idx="14">
                  <c:v>4.0803329341051127</c:v>
                </c:pt>
                <c:pt idx="15">
                  <c:v>4.0706677135255678</c:v>
                </c:pt>
                <c:pt idx="16">
                  <c:v>4.0600666293324279</c:v>
                </c:pt>
                <c:pt idx="17">
                  <c:v>4.0485065090436088</c:v>
                </c:pt>
                <c:pt idx="18">
                  <c:v>4.0359651930745937</c:v>
                </c:pt>
                <c:pt idx="19">
                  <c:v>4.0224214662836548</c:v>
                </c:pt>
                <c:pt idx="20">
                  <c:v>4.0078550037518292</c:v>
                </c:pt>
                <c:pt idx="21">
                  <c:v>3.9922463289343373</c:v>
                </c:pt>
                <c:pt idx="22">
                  <c:v>3.9755767828990942</c:v>
                </c:pt>
                <c:pt idx="23">
                  <c:v>3.9578285038239192</c:v>
                </c:pt>
                <c:pt idx="24">
                  <c:v>3.938984416299617</c:v>
                </c:pt>
                <c:pt idx="25">
                  <c:v>3.919028230311461</c:v>
                </c:pt>
                <c:pt idx="26">
                  <c:v>3.897944450068624</c:v>
                </c:pt>
                <c:pt idx="27">
                  <c:v>3.8757183931368595</c:v>
                </c:pt>
                <c:pt idx="28">
                  <c:v>3.8523362206181475</c:v>
                </c:pt>
                <c:pt idx="29">
                  <c:v>3.8277849794243313</c:v>
                </c:pt>
                <c:pt idx="30">
                  <c:v>3.8020526580213683</c:v>
                </c:pt>
                <c:pt idx="31">
                  <c:v>3.7751282573878333</c:v>
                </c:pt>
                <c:pt idx="32">
                  <c:v>3.7470018793471538</c:v>
                </c:pt>
                <c:pt idx="33">
                  <c:v>3.71766483490957</c:v>
                </c:pt>
                <c:pt idx="34">
                  <c:v>3.6871097758094686</c:v>
                </c:pt>
                <c:pt idx="35">
                  <c:v>3.6553308530595205</c:v>
                </c:pt>
                <c:pt idx="36">
                  <c:v>3.6223239070780711</c:v>
                </c:pt>
                <c:pt idx="37">
                  <c:v>3.5880866947929908</c:v>
                </c:pt>
                <c:pt idx="38">
                  <c:v>3.5526191600942512</c:v>
                </c:pt>
                <c:pt idx="39">
                  <c:v>3.5159237551052502</c:v>
                </c:pt>
                <c:pt idx="40">
                  <c:v>3.4780058209682627</c:v>
                </c:pt>
                <c:pt idx="41">
                  <c:v>3.4388740381785374</c:v>
                </c:pt>
                <c:pt idx="42">
                  <c:v>3.3985409579204839</c:v>
                </c:pt>
                <c:pt idx="43">
                  <c:v>3.3570236272930205</c:v>
                </c:pt>
                <c:pt idx="44">
                  <c:v>3.3143443226479739</c:v>
                </c:pt>
                <c:pt idx="45">
                  <c:v>3.2705314063268118</c:v>
                </c:pt>
                <c:pt idx="46">
                  <c:v>3.2256203225932114</c:v>
                </c:pt>
                <c:pt idx="47">
                  <c:v>3.1796547481179678</c:v>
                </c:pt>
                <c:pt idx="48">
                  <c:v>3.1326879104014411</c:v>
                </c:pt>
                <c:pt idx="49">
                  <c:v>3.0847840832197684</c:v>
                </c:pt>
                <c:pt idx="50">
                  <c:v>3.0360202604927506</c:v>
                </c:pt>
                <c:pt idx="51">
                  <c:v>2.9864879975419116</c:v>
                </c:pt>
                <c:pt idx="52">
                  <c:v>2.9362953899152995</c:v>
                </c:pt>
                <c:pt idx="53">
                  <c:v>2.8855691330220261</c:v>
                </c:pt>
                <c:pt idx="54">
                  <c:v>2.8344565690769978</c:v>
                </c:pt>
                <c:pt idx="55">
                  <c:v>2.7831275802627995</c:v>
                </c:pt>
                <c:pt idx="56">
                  <c:v>2.7317761290002589</c:v>
                </c:pt>
                <c:pt idx="57">
                  <c:v>2.6806211809121057</c:v>
                </c:pt>
                <c:pt idx="58">
                  <c:v>2.6299066808391025</c:v>
                </c:pt>
                <c:pt idx="59">
                  <c:v>2.5799002002823537</c:v>
                </c:pt>
                <c:pt idx="60">
                  <c:v>2.530889855666127</c:v>
                </c:pt>
                <c:pt idx="61">
                  <c:v>2.4831791361680184</c:v>
                </c:pt>
                <c:pt idx="62">
                  <c:v>2.4370794040598742</c:v>
                </c:pt>
                <c:pt idx="63">
                  <c:v>2.3929000584992828</c:v>
                </c:pt>
                <c:pt idx="64">
                  <c:v>2.3509366843362773</c:v>
                </c:pt>
                <c:pt idx="65">
                  <c:v>2.3114579065827607</c:v>
                </c:pt>
                <c:pt idx="66">
                  <c:v>2.2746920653009628</c:v>
                </c:pt>
                <c:pt idx="67">
                  <c:v>2.2408151106787493</c:v>
                </c:pt>
                <c:pt idx="68">
                  <c:v>2.2099411869265251</c:v>
                </c:pt>
                <c:pt idx="69">
                  <c:v>2.1821171578060063</c:v>
                </c:pt>
                <c:pt idx="70">
                  <c:v>2.157321833887107</c:v>
                </c:pt>
                <c:pt idx="71">
                  <c:v>2.1354699885568604</c:v>
                </c:pt>
                <c:pt idx="72">
                  <c:v>2.1164205560072107</c:v>
                </c:pt>
                <c:pt idx="73">
                  <c:v>2.0999878570063686</c:v>
                </c:pt>
                <c:pt idx="74">
                  <c:v>2.0859544124654508</c:v>
                </c:pt>
                <c:pt idx="75">
                  <c:v>2.0740839097362751</c:v>
                </c:pt>
                <c:pt idx="76">
                  <c:v>2.0641331289756515</c:v>
                </c:pt>
                <c:pt idx="77">
                  <c:v>2.0558620149025488</c:v>
                </c:pt>
                <c:pt idx="78">
                  <c:v>2.0490414848292446</c:v>
                </c:pt>
                <c:pt idx="79">
                  <c:v>2.0434589147706519</c:v>
                </c:pt>
                <c:pt idx="80">
                  <c:v>2.0389214983802759</c:v>
                </c:pt>
                <c:pt idx="81">
                  <c:v>2.035257820483602</c:v>
                </c:pt>
                <c:pt idx="82">
                  <c:v>2.0323180435054922</c:v>
                </c:pt>
                <c:pt idx="83">
                  <c:v>2.0299730968166743</c:v>
                </c:pt>
                <c:pt idx="84">
                  <c:v>2.0281132121351981</c:v>
                </c:pt>
                <c:pt idx="85">
                  <c:v>2.0266460839196609</c:v>
                </c:pt>
                <c:pt idx="86">
                  <c:v>2.025494866907334</c:v>
                </c:pt>
                <c:pt idx="87">
                  <c:v>2.024596162225281</c:v>
                </c:pt>
                <c:pt idx="88">
                  <c:v>2.0238980928470558</c:v>
                </c:pt>
                <c:pt idx="89">
                  <c:v>2.0233585295417216</c:v>
                </c:pt>
                <c:pt idx="90">
                  <c:v>2.0229434990916557</c:v>
                </c:pt>
                <c:pt idx="91">
                  <c:v>2.0226257858673695</c:v>
                </c:pt>
                <c:pt idx="92">
                  <c:v>2.0223837240533813</c:v>
                </c:pt>
                <c:pt idx="93">
                  <c:v>2.022200169236446</c:v>
                </c:pt>
                <c:pt idx="94">
                  <c:v>2.0220616332623567</c:v>
                </c:pt>
                <c:pt idx="95">
                  <c:v>2.0219575640938441</c:v>
                </c:pt>
                <c:pt idx="96">
                  <c:v>2.0218797519845007</c:v>
                </c:pt>
                <c:pt idx="97">
                  <c:v>2.0218218439776638</c:v>
                </c:pt>
                <c:pt idx="98">
                  <c:v>2.0217789500849905</c:v>
                </c:pt>
                <c:pt idx="99">
                  <c:v>2.021747326178752</c:v>
                </c:pt>
                <c:pt idx="100">
                  <c:v>2.0217241204314047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484608"/>
        <c:axId val="360485000"/>
      </c:scatterChart>
      <c:valAx>
        <c:axId val="3604846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5000"/>
        <c:crosses val="autoZero"/>
        <c:crossBetween val="midCat"/>
      </c:valAx>
      <c:valAx>
        <c:axId val="360485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4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Un-chilled Coroller'!$A$2:$A$25</c:f>
              <c:numCache>
                <c:formatCode>0.00</c:formatCode>
                <c:ptCount val="24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0</c:v>
                </c:pt>
                <c:pt idx="9">
                  <c:v>10</c:v>
                </c:pt>
                <c:pt idx="10">
                  <c:v>12</c:v>
                </c:pt>
                <c:pt idx="11">
                  <c:v>14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22</c:v>
                </c:pt>
                <c:pt idx="16">
                  <c:v>0</c:v>
                </c:pt>
                <c:pt idx="17">
                  <c:v>10</c:v>
                </c:pt>
                <c:pt idx="18">
                  <c:v>12</c:v>
                </c:pt>
                <c:pt idx="19">
                  <c:v>14</c:v>
                </c:pt>
                <c:pt idx="20">
                  <c:v>16</c:v>
                </c:pt>
                <c:pt idx="21">
                  <c:v>18</c:v>
                </c:pt>
                <c:pt idx="22">
                  <c:v>20</c:v>
                </c:pt>
                <c:pt idx="23">
                  <c:v>22</c:v>
                </c:pt>
              </c:numCache>
            </c:numRef>
          </c:xVal>
          <c:yVal>
            <c:numRef>
              <c:f>'13136 Un-chilled Coroller'!$B$2:$B$25</c:f>
              <c:numCache>
                <c:formatCode>0.00</c:formatCode>
                <c:ptCount val="24"/>
                <c:pt idx="0">
                  <c:v>5.7242758696007892</c:v>
                </c:pt>
                <c:pt idx="1">
                  <c:v>5.0413926851582254</c:v>
                </c:pt>
                <c:pt idx="2">
                  <c:v>4.7558748556724915</c:v>
                </c:pt>
                <c:pt idx="3">
                  <c:v>4.0681858617461613</c:v>
                </c:pt>
                <c:pt idx="4">
                  <c:v>3.9777236052888476</c:v>
                </c:pt>
                <c:pt idx="5">
                  <c:v>3.5854607295085006</c:v>
                </c:pt>
                <c:pt idx="6">
                  <c:v>3.8662873390841948</c:v>
                </c:pt>
                <c:pt idx="7">
                  <c:v>3.6989700043360187</c:v>
                </c:pt>
                <c:pt idx="8">
                  <c:v>5.4771212547196626</c:v>
                </c:pt>
                <c:pt idx="9">
                  <c:v>4.826074802700826</c:v>
                </c:pt>
                <c:pt idx="10">
                  <c:v>4.3010299956639813</c:v>
                </c:pt>
                <c:pt idx="11">
                  <c:v>3.4771212547196626</c:v>
                </c:pt>
                <c:pt idx="12">
                  <c:v>3.8662873390841948</c:v>
                </c:pt>
                <c:pt idx="13">
                  <c:v>3.5440680443502757</c:v>
                </c:pt>
                <c:pt idx="14">
                  <c:v>3.3979400086720375</c:v>
                </c:pt>
                <c:pt idx="15">
                  <c:v>2.7888751157754168</c:v>
                </c:pt>
                <c:pt idx="16">
                  <c:v>5.8864907251724823</c:v>
                </c:pt>
                <c:pt idx="17">
                  <c:v>5.3159703454569174</c:v>
                </c:pt>
                <c:pt idx="18">
                  <c:v>3.8864907251724818</c:v>
                </c:pt>
                <c:pt idx="19">
                  <c:v>3.6020599913279625</c:v>
                </c:pt>
                <c:pt idx="20">
                  <c:v>3.9469432706978256</c:v>
                </c:pt>
                <c:pt idx="21">
                  <c:v>2.8750612633917001</c:v>
                </c:pt>
                <c:pt idx="22">
                  <c:v>3.6020599913279625</c:v>
                </c:pt>
                <c:pt idx="23">
                  <c:v>3.4983105537896004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'13136 Un-chilled Coroller'!$A$29:$A$129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'13136 Un-chilled Coroller'!$C$29:$C$129</c:f>
              <c:numCache>
                <c:formatCode>0.00</c:formatCode>
                <c:ptCount val="101"/>
                <c:pt idx="0">
                  <c:v>5.6964357897164257</c:v>
                </c:pt>
                <c:pt idx="1">
                  <c:v>5.6964357810288071</c:v>
                </c:pt>
                <c:pt idx="2">
                  <c:v>5.6964355565154614</c:v>
                </c:pt>
                <c:pt idx="3">
                  <c:v>5.6964341918442303</c:v>
                </c:pt>
                <c:pt idx="4">
                  <c:v>5.6964295299251351</c:v>
                </c:pt>
                <c:pt idx="5">
                  <c:v>5.6964177371000027</c:v>
                </c:pt>
                <c:pt idx="6">
                  <c:v>5.6963928982069545</c:v>
                </c:pt>
                <c:pt idx="7">
                  <c:v>5.6963466375494027</c:v>
                </c:pt>
                <c:pt idx="8">
                  <c:v>5.6962677591118407</c:v>
                </c:pt>
                <c:pt idx="9">
                  <c:v>5.696141901979229</c:v>
                </c:pt>
                <c:pt idx="10">
                  <c:v>5.6959512082699906</c:v>
                </c:pt>
                <c:pt idx="11">
                  <c:v>5.6956740016893308</c:v>
                </c:pt>
                <c:pt idx="12">
                  <c:v>5.6952844753232714</c:v>
                </c:pt>
                <c:pt idx="13">
                  <c:v>5.6947523876495625</c:v>
                </c:pt>
                <c:pt idx="14">
                  <c:v>5.6940427660039692</c:v>
                </c:pt>
                <c:pt idx="15">
                  <c:v>5.6931156169455086</c:v>
                </c:pt>
                <c:pt idx="16">
                  <c:v>5.6919256431339544</c:v>
                </c:pt>
                <c:pt idx="17">
                  <c:v>5.690421966481999</c:v>
                </c:pt>
                <c:pt idx="18">
                  <c:v>5.6885478574832717</c:v>
                </c:pt>
                <c:pt idx="19">
                  <c:v>5.6862404707545782</c:v>
                </c:pt>
                <c:pt idx="20">
                  <c:v>5.683430586974108</c:v>
                </c:pt>
                <c:pt idx="21">
                  <c:v>5.6800423615550519</c:v>
                </c:pt>
                <c:pt idx="22">
                  <c:v>5.6759930805753473</c:v>
                </c:pt>
                <c:pt idx="23">
                  <c:v>5.6711929247004162</c:v>
                </c:pt>
                <c:pt idx="24">
                  <c:v>5.6655447421010008</c:v>
                </c:pt>
                <c:pt idx="25">
                  <c:v>5.658943831701273</c:v>
                </c:pt>
                <c:pt idx="26">
                  <c:v>5.6512777385180799</c:v>
                </c:pt>
                <c:pt idx="27">
                  <c:v>5.6424260634037839</c:v>
                </c:pt>
                <c:pt idx="28">
                  <c:v>5.6322602902281433</c:v>
                </c:pt>
                <c:pt idx="29">
                  <c:v>5.6206436344909285</c:v>
                </c:pt>
                <c:pt idx="30">
                  <c:v>5.6074309186323648</c:v>
                </c:pt>
                <c:pt idx="31">
                  <c:v>5.592468481021835</c:v>
                </c:pt>
                <c:pt idx="32">
                  <c:v>5.5755941279231021</c:v>
                </c:pt>
                <c:pt idx="33">
                  <c:v>5.5566371408907589</c:v>
                </c:pt>
                <c:pt idx="34">
                  <c:v>5.5354183563791377</c:v>
                </c:pt>
                <c:pt idx="35">
                  <c:v>5.511750340313486</c:v>
                </c:pt>
                <c:pt idx="36">
                  <c:v>5.4854376886589433</c:v>
                </c:pt>
                <c:pt idx="37">
                  <c:v>5.45627749659619</c:v>
                </c:pt>
                <c:pt idx="38">
                  <c:v>5.4240600551728235</c:v>
                </c:pt>
                <c:pt idx="39">
                  <c:v>5.3885698572691076</c:v>
                </c:pt>
                <c:pt idx="40">
                  <c:v>5.3495870273191146</c:v>
                </c:pt>
                <c:pt idx="41">
                  <c:v>5.3068893356781137</c:v>
                </c:pt>
                <c:pt idx="42">
                  <c:v>5.2602550248588145</c:v>
                </c:pt>
                <c:pt idx="43">
                  <c:v>5.2094667695944556</c:v>
                </c:pt>
                <c:pt idx="44">
                  <c:v>5.1543172275652722</c:v>
                </c:pt>
                <c:pt idx="45">
                  <c:v>5.0946168281028932</c:v>
                </c:pt>
                <c:pt idx="46">
                  <c:v>5.0302047109059034</c:v>
                </c:pt>
                <c:pt idx="47">
                  <c:v>4.9609640840666964</c:v>
                </c:pt>
                <c:pt idx="48">
                  <c:v>4.8868437276339991</c:v>
                </c:pt>
                <c:pt idx="49">
                  <c:v>4.807887894171321</c:v>
                </c:pt>
                <c:pt idx="50">
                  <c:v>4.7242773208896418</c:v>
                </c:pt>
                <c:pt idx="51">
                  <c:v>4.6363841184560464</c:v>
                </c:pt>
                <c:pt idx="52">
                  <c:v>4.5448421601782885</c:v>
                </c:pt>
                <c:pt idx="53">
                  <c:v>4.4506307812446702</c:v>
                </c:pt>
                <c:pt idx="54">
                  <c:v>4.3551608310238246</c:v>
                </c:pt>
                <c:pt idx="55">
                  <c:v>4.2603361836574196</c:v>
                </c:pt>
                <c:pt idx="56">
                  <c:v>4.1685419285711722</c:v>
                </c:pt>
                <c:pt idx="57">
                  <c:v>4.0824942265423951</c:v>
                </c:pt>
                <c:pt idx="58">
                  <c:v>4.0049036022976185</c:v>
                </c:pt>
                <c:pt idx="59">
                  <c:v>3.9379825499828787</c:v>
                </c:pt>
                <c:pt idx="60">
                  <c:v>3.8829533833793635</c:v>
                </c:pt>
                <c:pt idx="61">
                  <c:v>3.8397846407505356</c:v>
                </c:pt>
                <c:pt idx="62">
                  <c:v>3.8072977963474015</c:v>
                </c:pt>
                <c:pt idx="63">
                  <c:v>3.7835790326374039</c:v>
                </c:pt>
                <c:pt idx="64">
                  <c:v>3.7664810434761842</c:v>
                </c:pt>
                <c:pt idx="65">
                  <c:v>3.754016965895512</c:v>
                </c:pt>
                <c:pt idx="66">
                  <c:v>3.744568511502278</c:v>
                </c:pt>
                <c:pt idx="67">
                  <c:v>3.7369344156621538</c:v>
                </c:pt>
                <c:pt idx="68">
                  <c:v>3.7302844824100219</c:v>
                </c:pt>
                <c:pt idx="69">
                  <c:v>3.7240769788826809</c:v>
                </c:pt>
                <c:pt idx="70">
                  <c:v>3.717974677148232</c:v>
                </c:pt>
                <c:pt idx="71">
                  <c:v>3.7117753715685984</c:v>
                </c:pt>
                <c:pt idx="72">
                  <c:v>3.7053607636379335</c:v>
                </c:pt>
                <c:pt idx="73">
                  <c:v>3.6986618712591195</c:v>
                </c:pt>
                <c:pt idx="74">
                  <c:v>3.6916371584780272</c:v>
                </c:pt>
                <c:pt idx="75">
                  <c:v>3.6842595221764176</c:v>
                </c:pt>
                <c:pt idx="76">
                  <c:v>3.6765089813602647</c:v>
                </c:pt>
                <c:pt idx="77">
                  <c:v>3.6683687948916868</c:v>
                </c:pt>
                <c:pt idx="78">
                  <c:v>3.6598235122763336</c:v>
                </c:pt>
                <c:pt idx="79">
                  <c:v>3.6508580484175623</c:v>
                </c:pt>
                <c:pt idx="80">
                  <c:v>3.641457268204686</c:v>
                </c:pt>
                <c:pt idx="81">
                  <c:v>3.6316058096492432</c:v>
                </c:pt>
                <c:pt idx="82">
                  <c:v>3.6212880118433808</c:v>
                </c:pt>
                <c:pt idx="83">
                  <c:v>3.6104878861379017</c:v>
                </c:pt>
                <c:pt idx="84">
                  <c:v>3.5991891040249837</c:v>
                </c:pt>
                <c:pt idx="85">
                  <c:v>3.5873749910681476</c:v>
                </c:pt>
                <c:pt idx="86">
                  <c:v>3.575028522882624</c:v>
                </c:pt>
                <c:pt idx="87">
                  <c:v>3.562132321768964</c:v>
                </c:pt>
                <c:pt idx="88">
                  <c:v>3.5486686535451795</c:v>
                </c:pt>
                <c:pt idx="89">
                  <c:v>3.5346194244397537</c:v>
                </c:pt>
                <c:pt idx="90">
                  <c:v>3.5199661780067957</c:v>
                </c:pt>
                <c:pt idx="91">
                  <c:v>3.5046900920531443</c:v>
                </c:pt>
                <c:pt idx="92">
                  <c:v>3.4887719755748905</c:v>
                </c:pt>
                <c:pt idx="93">
                  <c:v>3.4721922657026472</c:v>
                </c:pt>
                <c:pt idx="94">
                  <c:v>3.4549310246553513</c:v>
                </c:pt>
                <c:pt idx="95">
                  <c:v>3.4369679367024473</c:v>
                </c:pt>
                <c:pt idx="96">
                  <c:v>3.4182823051343423</c:v>
                </c:pt>
                <c:pt idx="97">
                  <c:v>3.3988530492410267</c:v>
                </c:pt>
                <c:pt idx="98">
                  <c:v>3.3786587012987455</c:v>
                </c:pt>
                <c:pt idx="99">
                  <c:v>3.357677403564614</c:v>
                </c:pt>
                <c:pt idx="100">
                  <c:v>3.3358869052790854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485784"/>
        <c:axId val="360486176"/>
      </c:scatterChart>
      <c:valAx>
        <c:axId val="3604857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6176"/>
        <c:crosses val="autoZero"/>
        <c:crossBetween val="midCat"/>
      </c:valAx>
      <c:valAx>
        <c:axId val="3604861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5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Pre-chilled Albert'!$A$2:$A$24</c:f>
              <c:numCache>
                <c:formatCode>0.00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0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</c:numCache>
            </c:numRef>
          </c:xVal>
          <c:yVal>
            <c:numRef>
              <c:f>'13136 Pre-chilled Albert'!$B$2:$B$24</c:f>
              <c:numCache>
                <c:formatCode>0.00</c:formatCode>
                <c:ptCount val="23"/>
                <c:pt idx="0">
                  <c:v>5.9867717342662452</c:v>
                </c:pt>
                <c:pt idx="1">
                  <c:v>3.8633228601204559</c:v>
                </c:pt>
                <c:pt idx="2">
                  <c:v>3.6720978579357175</c:v>
                </c:pt>
                <c:pt idx="3">
                  <c:v>3.7242758696007892</c:v>
                </c:pt>
                <c:pt idx="4">
                  <c:v>3.1760912590556813</c:v>
                </c:pt>
                <c:pt idx="5">
                  <c:v>3.3010299956639813</c:v>
                </c:pt>
                <c:pt idx="6">
                  <c:v>2.6384892569546374</c:v>
                </c:pt>
                <c:pt idx="7">
                  <c:v>3.0354297381845483</c:v>
                </c:pt>
                <c:pt idx="8">
                  <c:v>4.238046103128795</c:v>
                </c:pt>
                <c:pt idx="9">
                  <c:v>3.7781512503836434</c:v>
                </c:pt>
                <c:pt idx="10">
                  <c:v>3.8260748027008264</c:v>
                </c:pt>
                <c:pt idx="11">
                  <c:v>3.2430380486862944</c:v>
                </c:pt>
                <c:pt idx="12">
                  <c:v>3.5622928644564746</c:v>
                </c:pt>
                <c:pt idx="13">
                  <c:v>2.7118072290411912</c:v>
                </c:pt>
                <c:pt idx="14">
                  <c:v>3.8836614351536176</c:v>
                </c:pt>
                <c:pt idx="15">
                  <c:v>5.9542425094393252</c:v>
                </c:pt>
                <c:pt idx="16">
                  <c:v>5.4771212547196626</c:v>
                </c:pt>
                <c:pt idx="17">
                  <c:v>3.7781512503836434</c:v>
                </c:pt>
                <c:pt idx="18">
                  <c:v>3.6989700043360187</c:v>
                </c:pt>
                <c:pt idx="19">
                  <c:v>3.8948696567452528</c:v>
                </c:pt>
                <c:pt idx="20">
                  <c:v>3.1303337684950061</c:v>
                </c:pt>
                <c:pt idx="21">
                  <c:v>2.6857417386022635</c:v>
                </c:pt>
                <c:pt idx="22">
                  <c:v>3.7520484478194387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'13136 Pre-chilled Albert'!$A$28:$A$128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'13136 Pre-chilled Albert'!$C$28:$C$128</c:f>
              <c:numCache>
                <c:formatCode>0.00</c:formatCode>
                <c:ptCount val="101"/>
                <c:pt idx="0">
                  <c:v>5.976644747126989</c:v>
                </c:pt>
                <c:pt idx="1">
                  <c:v>5.9681042215547739</c:v>
                </c:pt>
                <c:pt idx="2">
                  <c:v>5.9545556771947732</c:v>
                </c:pt>
                <c:pt idx="3">
                  <c:v>5.938134173049626</c:v>
                </c:pt>
                <c:pt idx="4">
                  <c:v>5.9195164114958434</c:v>
                </c:pt>
                <c:pt idx="5">
                  <c:v>5.8990746346351397</c:v>
                </c:pt>
                <c:pt idx="6">
                  <c:v>5.8770515779040844</c:v>
                </c:pt>
                <c:pt idx="7">
                  <c:v>5.8536208425877847</c:v>
                </c:pt>
                <c:pt idx="8">
                  <c:v>5.8289141357651353</c:v>
                </c:pt>
                <c:pt idx="9">
                  <c:v>5.8030355938688452</c:v>
                </c:pt>
                <c:pt idx="10">
                  <c:v>5.776070119098466</c:v>
                </c:pt>
                <c:pt idx="11">
                  <c:v>5.7480885988425294</c:v>
                </c:pt>
                <c:pt idx="12">
                  <c:v>5.7191513597760748</c:v>
                </c:pt>
                <c:pt idx="13">
                  <c:v>5.6893105558927379</c:v>
                </c:pt>
                <c:pt idx="14">
                  <c:v>5.6586118793259192</c:v>
                </c:pt>
                <c:pt idx="15">
                  <c:v>5.627095823010607</c:v>
                </c:pt>
                <c:pt idx="16">
                  <c:v>5.5947986366143434</c:v>
                </c:pt>
                <c:pt idx="17">
                  <c:v>5.5617530665733792</c:v>
                </c:pt>
                <c:pt idx="18">
                  <c:v>5.527988940570804</c:v>
                </c:pt>
                <c:pt idx="19">
                  <c:v>5.4935336377229156</c:v>
                </c:pt>
                <c:pt idx="20">
                  <c:v>5.4584124734364705</c:v>
                </c:pt>
                <c:pt idx="21">
                  <c:v>5.4226490197446608</c:v>
                </c:pt>
                <c:pt idx="22">
                  <c:v>5.3862653763969339</c:v>
                </c:pt>
                <c:pt idx="23">
                  <c:v>5.3492824041478793</c:v>
                </c:pt>
                <c:pt idx="24">
                  <c:v>5.3117199289932051</c:v>
                </c:pt>
                <c:pt idx="25">
                  <c:v>5.2735969241738649</c:v>
                </c:pt>
                <c:pt idx="26">
                  <c:v>5.2349316753766937</c:v>
                </c:pt>
                <c:pt idx="27">
                  <c:v>5.19574193354463</c:v>
                </c:pt>
                <c:pt idx="28">
                  <c:v>5.1560450589653737</c:v>
                </c:pt>
                <c:pt idx="29">
                  <c:v>5.1158581597606947</c:v>
                </c:pt>
                <c:pt idx="30">
                  <c:v>5.0751982274977001</c:v>
                </c:pt>
                <c:pt idx="31">
                  <c:v>5.0340822723508403</c:v>
                </c:pt>
                <c:pt idx="32">
                  <c:v>4.9925274600315328</c:v>
                </c:pt>
                <c:pt idx="33">
                  <c:v>4.9505512525495998</c:v>
                </c:pt>
                <c:pt idx="34">
                  <c:v>4.9081715547599822</c:v>
                </c:pt>
                <c:pt idx="35">
                  <c:v>4.8654068685643246</c:v>
                </c:pt>
                <c:pt idx="36">
                  <c:v>4.8222764565660974</c:v>
                </c:pt>
                <c:pt idx="37">
                  <c:v>4.7788005169057577</c:v>
                </c:pt>
                <c:pt idx="38">
                  <c:v>4.7350003709139603</c:v>
                </c:pt>
                <c:pt idx="39">
                  <c:v>4.6908986650987474</c:v>
                </c:pt>
                <c:pt idx="40">
                  <c:v>4.6465195888072106</c:v>
                </c:pt>
                <c:pt idx="41">
                  <c:v>4.6018891086496607</c:v>
                </c:pt>
                <c:pt idx="42">
                  <c:v>4.5570352204172249</c:v>
                </c:pt>
                <c:pt idx="43">
                  <c:v>4.511988218729468</c:v>
                </c:pt>
                <c:pt idx="44">
                  <c:v>4.4667809839796764</c:v>
                </c:pt>
                <c:pt idx="45">
                  <c:v>4.4214492852598628</c:v>
                </c:pt>
                <c:pt idx="46">
                  <c:v>4.3760320967998743</c:v>
                </c:pt>
                <c:pt idx="47">
                  <c:v>4.3305719239987317</c:v>
                </c:pt>
                <c:pt idx="48">
                  <c:v>4.2851151333177722</c:v>
                </c:pt>
                <c:pt idx="49">
                  <c:v>4.2397122781100025</c:v>
                </c:pt>
                <c:pt idx="50">
                  <c:v>4.1944184098616937</c:v>
                </c:pt>
                <c:pt idx="51">
                  <c:v>4.1492933613348635</c:v>
                </c:pt>
                <c:pt idx="52">
                  <c:v>4.1044019847828421</c:v>
                </c:pt>
                <c:pt idx="53">
                  <c:v>4.059814324890441</c:v>
                </c:pt>
                <c:pt idx="54">
                  <c:v>4.0156057025756029</c:v>
                </c:pt>
                <c:pt idx="55">
                  <c:v>3.9718566825957251</c:v>
                </c:pt>
                <c:pt idx="56">
                  <c:v>3.928652895462823</c:v>
                </c:pt>
                <c:pt idx="57">
                  <c:v>3.8860846830415428</c:v>
                </c:pt>
                <c:pt idx="58">
                  <c:v>3.8442465380376398</c:v>
                </c:pt>
                <c:pt idx="59">
                  <c:v>3.803236311088662</c:v>
                </c:pt>
                <c:pt idx="60">
                  <c:v>3.7631541660130132</c:v>
                </c:pt>
                <c:pt idx="61">
                  <c:v>3.7241012744624413</c:v>
                </c:pt>
                <c:pt idx="62">
                  <c:v>3.6861782559306642</c:v>
                </c:pt>
                <c:pt idx="63">
                  <c:v>3.6494833874642989</c:v>
                </c:pt>
                <c:pt idx="64">
                  <c:v>3.6141106285080489</c:v>
                </c:pt>
                <c:pt idx="65">
                  <c:v>3.5801475283625508</c:v>
                </c:pt>
                <c:pt idx="66">
                  <c:v>3.5476731043248186</c:v>
                </c:pt>
                <c:pt idx="67">
                  <c:v>3.516755794846846</c:v>
                </c:pt>
                <c:pt idx="68">
                  <c:v>3.4874516010705112</c:v>
                </c:pt>
                <c:pt idx="69">
                  <c:v>3.4598025294563302</c:v>
                </c:pt>
                <c:pt idx="70">
                  <c:v>3.433835436566814</c:v>
                </c:pt>
                <c:pt idx="71">
                  <c:v>3.4095613545573853</c:v>
                </c:pt>
                <c:pt idx="72">
                  <c:v>3.3869753444368333</c:v>
                </c:pt>
                <c:pt idx="73">
                  <c:v>3.3660568870806138</c:v>
                </c:pt>
                <c:pt idx="74">
                  <c:v>3.3467707837045846</c:v>
                </c:pt>
                <c:pt idx="75">
                  <c:v>3.3290685026420257</c:v>
                </c:pt>
                <c:pt idx="76">
                  <c:v>3.3128898818051034</c:v>
                </c:pt>
                <c:pt idx="77">
                  <c:v>3.29816507885125</c:v>
                </c:pt>
                <c:pt idx="78">
                  <c:v>3.2848166548529192</c:v>
                </c:pt>
                <c:pt idx="79">
                  <c:v>3.27276168156979</c:v>
                </c:pt>
                <c:pt idx="80">
                  <c:v>3.2619137753061405</c:v>
                </c:pt>
                <c:pt idx="81">
                  <c:v>3.2521849790684123</c:v>
                </c:pt>
                <c:pt idx="82">
                  <c:v>3.2434874363630812</c:v>
                </c:pt>
                <c:pt idx="83">
                  <c:v>3.235734821803435</c:v>
                </c:pt>
                <c:pt idx="84">
                  <c:v>3.2288435136262184</c:v>
                </c:pt>
                <c:pt idx="85">
                  <c:v>3.2227335098858245</c:v>
                </c:pt>
                <c:pt idx="86">
                  <c:v>3.2173291028387818</c:v>
                </c:pt>
                <c:pt idx="87">
                  <c:v>3.2125593347905945</c:v>
                </c:pt>
                <c:pt idx="88">
                  <c:v>3.2083582638076926</c:v>
                </c:pt>
                <c:pt idx="89">
                  <c:v>3.2046650698029495</c:v>
                </c:pt>
                <c:pt idx="90">
                  <c:v>3.2014240312855899</c:v>
                </c:pt>
                <c:pt idx="91">
                  <c:v>3.1985844012155051</c:v>
                </c:pt>
                <c:pt idx="92">
                  <c:v>3.1961002075282599</c:v>
                </c:pt>
                <c:pt idx="93">
                  <c:v>3.1939300004970135</c:v>
                </c:pt>
                <c:pt idx="94">
                  <c:v>3.1920365655461529</c:v>
                </c:pt>
                <c:pt idx="95">
                  <c:v>3.1903866166905646</c:v>
                </c:pt>
                <c:pt idx="96">
                  <c:v>3.188950482610394</c:v>
                </c:pt>
                <c:pt idx="97">
                  <c:v>3.1877017945748758</c:v>
                </c:pt>
                <c:pt idx="98">
                  <c:v>3.1866171830359344</c:v>
                </c:pt>
                <c:pt idx="99">
                  <c:v>3.1856759877205483</c:v>
                </c:pt>
                <c:pt idx="100">
                  <c:v>3.1848599844339716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486960"/>
        <c:axId val="360487352"/>
      </c:scatterChart>
      <c:valAx>
        <c:axId val="3604869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7352"/>
        <c:crosses val="autoZero"/>
        <c:crossBetween val="midCat"/>
      </c:valAx>
      <c:valAx>
        <c:axId val="360487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86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6349</xdr:rowOff>
    </xdr:from>
    <xdr:to>
      <xdr:col>14</xdr:col>
      <xdr:colOff>59662</xdr:colOff>
      <xdr:row>37</xdr:row>
      <xdr:rowOff>88249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</xdr:colOff>
      <xdr:row>17</xdr:row>
      <xdr:rowOff>12700</xdr:rowOff>
    </xdr:from>
    <xdr:to>
      <xdr:col>13</xdr:col>
      <xdr:colOff>596767</xdr:colOff>
      <xdr:row>38</xdr:row>
      <xdr:rowOff>94600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597958</xdr:colOff>
      <xdr:row>17</xdr:row>
      <xdr:rowOff>2117</xdr:rowOff>
    </xdr:from>
    <xdr:to>
      <xdr:col>14</xdr:col>
      <xdr:colOff>50402</xdr:colOff>
      <xdr:row>38</xdr:row>
      <xdr:rowOff>84017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5555</xdr:colOff>
      <xdr:row>15</xdr:row>
      <xdr:rowOff>188383</xdr:rowOff>
    </xdr:from>
    <xdr:to>
      <xdr:col>13</xdr:col>
      <xdr:colOff>600999</xdr:colOff>
      <xdr:row>37</xdr:row>
      <xdr:rowOff>79783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26458</xdr:colOff>
      <xdr:row>17</xdr:row>
      <xdr:rowOff>12700</xdr:rowOff>
    </xdr:from>
    <xdr:to>
      <xdr:col>14</xdr:col>
      <xdr:colOff>30558</xdr:colOff>
      <xdr:row>38</xdr:row>
      <xdr:rowOff>94600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</xdr:colOff>
      <xdr:row>16</xdr:row>
      <xdr:rowOff>12700</xdr:rowOff>
    </xdr:from>
    <xdr:to>
      <xdr:col>13</xdr:col>
      <xdr:colOff>596767</xdr:colOff>
      <xdr:row>37</xdr:row>
      <xdr:rowOff>94600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zoomScale="90" zoomScaleNormal="90" workbookViewId="0"/>
  </sheetViews>
  <sheetFormatPr defaultRowHeight="15" x14ac:dyDescent="0.25"/>
  <cols>
    <col min="3" max="3" width="10.7109375" bestFit="1" customWidth="1"/>
    <col min="4" max="4" width="12.5703125" bestFit="1" customWidth="1"/>
  </cols>
  <sheetData>
    <row r="1" spans="1:6" x14ac:dyDescent="0.25">
      <c r="A1" s="1" t="s">
        <v>2</v>
      </c>
      <c r="B1" s="1" t="s">
        <v>33</v>
      </c>
      <c r="C1" t="s">
        <v>34</v>
      </c>
      <c r="D1" t="s">
        <v>37</v>
      </c>
      <c r="E1" s="9" t="s">
        <v>0</v>
      </c>
      <c r="F1" s="1" t="s">
        <v>1</v>
      </c>
    </row>
    <row r="2" spans="1:6" x14ac:dyDescent="0.25">
      <c r="A2" s="9">
        <v>12662</v>
      </c>
      <c r="B2" s="9" t="s">
        <v>30</v>
      </c>
      <c r="C2" t="s">
        <v>35</v>
      </c>
      <c r="D2" t="s">
        <v>38</v>
      </c>
      <c r="E2" s="12">
        <v>0</v>
      </c>
      <c r="F2" s="11">
        <v>5.8633228601204559</v>
      </c>
    </row>
    <row r="3" spans="1:6" x14ac:dyDescent="0.25">
      <c r="A3" s="9">
        <v>12662</v>
      </c>
      <c r="B3" s="9" t="s">
        <v>30</v>
      </c>
      <c r="C3" t="s">
        <v>35</v>
      </c>
      <c r="D3" t="s">
        <v>38</v>
      </c>
      <c r="E3" s="12">
        <v>10</v>
      </c>
      <c r="F3" s="11">
        <v>5.1238516409670858</v>
      </c>
    </row>
    <row r="4" spans="1:6" x14ac:dyDescent="0.25">
      <c r="A4" s="9">
        <v>12662</v>
      </c>
      <c r="B4" s="9" t="s">
        <v>30</v>
      </c>
      <c r="C4" t="s">
        <v>35</v>
      </c>
      <c r="D4" t="s">
        <v>38</v>
      </c>
      <c r="E4" s="12">
        <v>12</v>
      </c>
      <c r="F4" s="11">
        <v>3.374748346010104</v>
      </c>
    </row>
    <row r="5" spans="1:6" x14ac:dyDescent="0.25">
      <c r="A5" s="9">
        <v>12662</v>
      </c>
      <c r="B5" s="9" t="s">
        <v>30</v>
      </c>
      <c r="C5" t="s">
        <v>35</v>
      </c>
      <c r="D5" t="s">
        <v>38</v>
      </c>
      <c r="E5" s="12">
        <v>14</v>
      </c>
      <c r="F5" s="11">
        <v>3.6720978579357175</v>
      </c>
    </row>
    <row r="6" spans="1:6" x14ac:dyDescent="0.25">
      <c r="A6" s="9">
        <v>12662</v>
      </c>
      <c r="B6" s="9" t="s">
        <v>30</v>
      </c>
      <c r="C6" t="s">
        <v>35</v>
      </c>
      <c r="D6" t="s">
        <v>38</v>
      </c>
      <c r="E6" s="12">
        <v>16</v>
      </c>
      <c r="F6" s="11">
        <v>3.3010299956639813</v>
      </c>
    </row>
    <row r="7" spans="1:6" x14ac:dyDescent="0.25">
      <c r="A7" s="9">
        <v>12662</v>
      </c>
      <c r="B7" s="9" t="s">
        <v>30</v>
      </c>
      <c r="C7" t="s">
        <v>35</v>
      </c>
      <c r="D7" t="s">
        <v>38</v>
      </c>
      <c r="E7" s="12">
        <v>18</v>
      </c>
      <c r="F7" s="11">
        <v>3.0663259253620376</v>
      </c>
    </row>
    <row r="8" spans="1:6" x14ac:dyDescent="0.25">
      <c r="A8" s="9">
        <v>12662</v>
      </c>
      <c r="B8" s="9" t="s">
        <v>30</v>
      </c>
      <c r="C8" t="s">
        <v>35</v>
      </c>
      <c r="D8" t="s">
        <v>38</v>
      </c>
      <c r="E8" s="12">
        <v>20</v>
      </c>
      <c r="F8" s="11">
        <v>3.6384892569546374</v>
      </c>
    </row>
    <row r="9" spans="1:6" x14ac:dyDescent="0.25">
      <c r="A9" s="9">
        <v>12662</v>
      </c>
      <c r="B9" s="9" t="s">
        <v>30</v>
      </c>
      <c r="C9" t="s">
        <v>35</v>
      </c>
      <c r="D9" t="s">
        <v>38</v>
      </c>
      <c r="E9" s="12">
        <v>22</v>
      </c>
      <c r="F9" s="11">
        <v>3.6020599913279625</v>
      </c>
    </row>
    <row r="10" spans="1:6" x14ac:dyDescent="0.25">
      <c r="A10" s="9">
        <v>12662</v>
      </c>
      <c r="B10" s="9" t="s">
        <v>31</v>
      </c>
      <c r="C10" t="s">
        <v>35</v>
      </c>
      <c r="D10" t="s">
        <v>38</v>
      </c>
      <c r="E10" s="12">
        <v>0</v>
      </c>
      <c r="F10" s="11">
        <v>5.7558748556724915</v>
      </c>
    </row>
    <row r="11" spans="1:6" x14ac:dyDescent="0.25">
      <c r="A11" s="9">
        <v>12662</v>
      </c>
      <c r="B11" s="9" t="s">
        <v>31</v>
      </c>
      <c r="C11" t="s">
        <v>35</v>
      </c>
      <c r="D11" t="s">
        <v>38</v>
      </c>
      <c r="E11" s="12">
        <v>10</v>
      </c>
      <c r="F11" s="11">
        <v>4.6989700043360187</v>
      </c>
    </row>
    <row r="12" spans="1:6" x14ac:dyDescent="0.25">
      <c r="A12" s="9">
        <v>12662</v>
      </c>
      <c r="B12" s="9" t="s">
        <v>31</v>
      </c>
      <c r="C12" t="s">
        <v>35</v>
      </c>
      <c r="D12" t="s">
        <v>38</v>
      </c>
      <c r="E12" s="12">
        <v>12</v>
      </c>
      <c r="F12" s="11">
        <v>3.3617278360175931</v>
      </c>
    </row>
    <row r="13" spans="1:6" x14ac:dyDescent="0.25">
      <c r="A13" s="9">
        <v>12662</v>
      </c>
      <c r="B13" s="9" t="s">
        <v>31</v>
      </c>
      <c r="C13" t="s">
        <v>35</v>
      </c>
      <c r="D13" t="s">
        <v>38</v>
      </c>
      <c r="E13" s="12">
        <v>14</v>
      </c>
      <c r="F13" s="11">
        <v>3.1958996524092336</v>
      </c>
    </row>
    <row r="14" spans="1:6" x14ac:dyDescent="0.25">
      <c r="A14" s="9">
        <v>12662</v>
      </c>
      <c r="B14" s="9" t="s">
        <v>31</v>
      </c>
      <c r="C14" t="s">
        <v>35</v>
      </c>
      <c r="D14" t="s">
        <v>38</v>
      </c>
      <c r="E14" s="12">
        <v>16</v>
      </c>
      <c r="F14" s="11">
        <v>2.6857417386022635</v>
      </c>
    </row>
    <row r="15" spans="1:6" x14ac:dyDescent="0.25">
      <c r="A15" s="9">
        <v>12662</v>
      </c>
      <c r="B15" s="9" t="s">
        <v>31</v>
      </c>
      <c r="C15" t="s">
        <v>35</v>
      </c>
      <c r="D15" t="s">
        <v>38</v>
      </c>
      <c r="E15" s="12">
        <v>18</v>
      </c>
      <c r="F15" s="11">
        <v>2.5854607295085006</v>
      </c>
    </row>
    <row r="16" spans="1:6" x14ac:dyDescent="0.25">
      <c r="A16" s="9">
        <v>12662</v>
      </c>
      <c r="B16" s="9" t="s">
        <v>31</v>
      </c>
      <c r="C16" t="s">
        <v>35</v>
      </c>
      <c r="D16" t="s">
        <v>38</v>
      </c>
      <c r="E16" s="12">
        <v>20</v>
      </c>
      <c r="F16" s="11">
        <v>3.3010299956639813</v>
      </c>
    </row>
    <row r="17" spans="1:6" x14ac:dyDescent="0.25">
      <c r="A17" s="9">
        <v>12662</v>
      </c>
      <c r="B17" s="9" t="s">
        <v>31</v>
      </c>
      <c r="C17" t="s">
        <v>35</v>
      </c>
      <c r="D17" t="s">
        <v>38</v>
      </c>
      <c r="E17" s="12">
        <v>22</v>
      </c>
      <c r="F17" s="11">
        <v>2.8450980400142569</v>
      </c>
    </row>
    <row r="18" spans="1:6" x14ac:dyDescent="0.25">
      <c r="A18" s="9">
        <v>12662</v>
      </c>
      <c r="B18" s="9" t="s">
        <v>32</v>
      </c>
      <c r="C18" t="s">
        <v>35</v>
      </c>
      <c r="D18" t="s">
        <v>38</v>
      </c>
      <c r="E18" s="12">
        <v>0</v>
      </c>
      <c r="F18" s="11">
        <v>5.5185139398778871</v>
      </c>
    </row>
    <row r="19" spans="1:6" x14ac:dyDescent="0.25">
      <c r="A19" s="9">
        <v>12662</v>
      </c>
      <c r="B19" s="9" t="s">
        <v>32</v>
      </c>
      <c r="C19" t="s">
        <v>35</v>
      </c>
      <c r="D19" t="s">
        <v>38</v>
      </c>
      <c r="E19" s="12">
        <v>10</v>
      </c>
      <c r="F19" s="11">
        <v>4.7781512503836439</v>
      </c>
    </row>
    <row r="20" spans="1:6" x14ac:dyDescent="0.25">
      <c r="A20" s="9">
        <v>12662</v>
      </c>
      <c r="B20" s="9" t="s">
        <v>32</v>
      </c>
      <c r="C20" t="s">
        <v>35</v>
      </c>
      <c r="D20" t="s">
        <v>38</v>
      </c>
      <c r="E20" s="12">
        <v>12</v>
      </c>
      <c r="F20" s="11">
        <v>4.1139433523068369</v>
      </c>
    </row>
    <row r="21" spans="1:6" x14ac:dyDescent="0.25">
      <c r="A21" s="9">
        <v>12662</v>
      </c>
      <c r="B21" s="9" t="s">
        <v>32</v>
      </c>
      <c r="C21" t="s">
        <v>35</v>
      </c>
      <c r="D21" t="s">
        <v>38</v>
      </c>
      <c r="E21" s="12">
        <v>14</v>
      </c>
      <c r="F21" s="11">
        <v>4.3483048630481607</v>
      </c>
    </row>
    <row r="22" spans="1:6" x14ac:dyDescent="0.25">
      <c r="A22" s="9">
        <v>12662</v>
      </c>
      <c r="B22" s="9" t="s">
        <v>32</v>
      </c>
      <c r="C22" t="s">
        <v>35</v>
      </c>
      <c r="D22" t="s">
        <v>38</v>
      </c>
      <c r="E22" s="12">
        <v>16</v>
      </c>
      <c r="F22" s="11">
        <v>3.6020599913279625</v>
      </c>
    </row>
    <row r="23" spans="1:6" x14ac:dyDescent="0.25">
      <c r="A23" s="9">
        <v>12662</v>
      </c>
      <c r="B23" s="9" t="s">
        <v>32</v>
      </c>
      <c r="C23" t="s">
        <v>35</v>
      </c>
      <c r="D23" t="s">
        <v>38</v>
      </c>
      <c r="E23" s="12">
        <v>18</v>
      </c>
      <c r="F23" s="11">
        <v>2.6180480967120929</v>
      </c>
    </row>
    <row r="24" spans="1:6" x14ac:dyDescent="0.25">
      <c r="A24" s="9">
        <v>12662</v>
      </c>
      <c r="B24" s="9" t="s">
        <v>32</v>
      </c>
      <c r="C24" t="s">
        <v>35</v>
      </c>
      <c r="D24" t="s">
        <v>38</v>
      </c>
      <c r="E24" s="12">
        <v>20</v>
      </c>
      <c r="F24" s="11">
        <v>3.2174839442139063</v>
      </c>
    </row>
    <row r="25" spans="1:6" x14ac:dyDescent="0.25">
      <c r="A25" s="9">
        <v>12662</v>
      </c>
      <c r="B25" s="9" t="s">
        <v>32</v>
      </c>
      <c r="C25" t="s">
        <v>35</v>
      </c>
      <c r="D25" t="s">
        <v>38</v>
      </c>
      <c r="E25" s="12">
        <v>22</v>
      </c>
      <c r="F25" s="11">
        <v>2.8129133566428557</v>
      </c>
    </row>
    <row r="26" spans="1:6" x14ac:dyDescent="0.25">
      <c r="A26" s="9">
        <v>12662</v>
      </c>
      <c r="B26" s="9" t="s">
        <v>30</v>
      </c>
      <c r="C26" s="9" t="s">
        <v>36</v>
      </c>
      <c r="D26" t="s">
        <v>38</v>
      </c>
      <c r="E26" s="12">
        <v>0</v>
      </c>
      <c r="F26" s="11">
        <v>5.7242758696007892</v>
      </c>
    </row>
    <row r="27" spans="1:6" x14ac:dyDescent="0.25">
      <c r="A27" s="9">
        <v>12662</v>
      </c>
      <c r="B27" s="9" t="s">
        <v>30</v>
      </c>
      <c r="C27" s="9" t="s">
        <v>36</v>
      </c>
      <c r="D27" t="s">
        <v>38</v>
      </c>
      <c r="E27" s="12">
        <v>10</v>
      </c>
      <c r="F27" s="11">
        <v>5.3483048630481607</v>
      </c>
    </row>
    <row r="28" spans="1:6" x14ac:dyDescent="0.25">
      <c r="A28" s="9">
        <v>12662</v>
      </c>
      <c r="B28" s="9" t="s">
        <v>30</v>
      </c>
      <c r="C28" s="9" t="s">
        <v>36</v>
      </c>
      <c r="D28" t="s">
        <v>38</v>
      </c>
      <c r="E28" s="12">
        <v>12</v>
      </c>
      <c r="F28" s="11">
        <v>5.3560258571931225</v>
      </c>
    </row>
    <row r="29" spans="1:6" x14ac:dyDescent="0.25">
      <c r="A29" s="9">
        <v>12662</v>
      </c>
      <c r="B29" s="9" t="s">
        <v>30</v>
      </c>
      <c r="C29" s="9" t="s">
        <v>36</v>
      </c>
      <c r="D29" t="s">
        <v>38</v>
      </c>
      <c r="E29" s="12">
        <v>14</v>
      </c>
      <c r="F29" s="11">
        <v>4.4313637641589869</v>
      </c>
    </row>
    <row r="30" spans="1:6" x14ac:dyDescent="0.25">
      <c r="A30" s="9">
        <v>12662</v>
      </c>
      <c r="B30" s="9" t="s">
        <v>30</v>
      </c>
      <c r="C30" s="9" t="s">
        <v>36</v>
      </c>
      <c r="D30" t="s">
        <v>38</v>
      </c>
      <c r="E30" s="12">
        <v>16</v>
      </c>
      <c r="F30" s="11">
        <v>2.7781512503836434</v>
      </c>
    </row>
    <row r="31" spans="1:6" x14ac:dyDescent="0.25">
      <c r="A31" s="9">
        <v>12662</v>
      </c>
      <c r="B31" s="9" t="s">
        <v>30</v>
      </c>
      <c r="C31" s="9" t="s">
        <v>36</v>
      </c>
      <c r="D31" t="s">
        <v>38</v>
      </c>
      <c r="E31" s="12">
        <v>18</v>
      </c>
      <c r="F31" s="11">
        <v>3.7888751157754168</v>
      </c>
    </row>
    <row r="32" spans="1:6" x14ac:dyDescent="0.25">
      <c r="A32" s="9">
        <v>12662</v>
      </c>
      <c r="B32" s="9" t="s">
        <v>30</v>
      </c>
      <c r="C32" s="9" t="s">
        <v>36</v>
      </c>
      <c r="D32" t="s">
        <v>38</v>
      </c>
      <c r="E32" s="12">
        <v>20</v>
      </c>
      <c r="F32" s="11">
        <v>2.9469432706978256</v>
      </c>
    </row>
    <row r="33" spans="1:6" x14ac:dyDescent="0.25">
      <c r="A33" s="9">
        <v>12662</v>
      </c>
      <c r="B33" s="9" t="s">
        <v>30</v>
      </c>
      <c r="C33" s="9" t="s">
        <v>36</v>
      </c>
      <c r="D33" t="s">
        <v>38</v>
      </c>
      <c r="E33" s="12">
        <v>22</v>
      </c>
      <c r="F33" s="11">
        <v>2.8228216453031045</v>
      </c>
    </row>
    <row r="34" spans="1:6" x14ac:dyDescent="0.25">
      <c r="A34" s="9">
        <v>12662</v>
      </c>
      <c r="B34" s="9" t="s">
        <v>31</v>
      </c>
      <c r="C34" s="9" t="s">
        <v>36</v>
      </c>
      <c r="D34" t="s">
        <v>38</v>
      </c>
      <c r="E34" s="12">
        <v>0</v>
      </c>
      <c r="F34" s="11">
        <v>5.6812412373755876</v>
      </c>
    </row>
    <row r="35" spans="1:6" x14ac:dyDescent="0.25">
      <c r="A35" s="9">
        <v>12662</v>
      </c>
      <c r="B35" s="9" t="s">
        <v>31</v>
      </c>
      <c r="C35" s="9" t="s">
        <v>36</v>
      </c>
      <c r="D35" t="s">
        <v>38</v>
      </c>
      <c r="E35" s="12">
        <v>10</v>
      </c>
      <c r="F35" s="11">
        <v>5.4471580313422194</v>
      </c>
    </row>
    <row r="36" spans="1:6" x14ac:dyDescent="0.25">
      <c r="A36" s="9">
        <v>12662</v>
      </c>
      <c r="B36" s="9" t="s">
        <v>31</v>
      </c>
      <c r="C36" s="9" t="s">
        <v>36</v>
      </c>
      <c r="D36" t="s">
        <v>38</v>
      </c>
      <c r="E36" s="12">
        <v>12</v>
      </c>
      <c r="F36" s="11">
        <v>5.1461280356782382</v>
      </c>
    </row>
    <row r="37" spans="1:6" x14ac:dyDescent="0.25">
      <c r="A37" s="9">
        <v>12662</v>
      </c>
      <c r="B37" s="9" t="s">
        <v>31</v>
      </c>
      <c r="C37" s="9" t="s">
        <v>36</v>
      </c>
      <c r="D37" t="s">
        <v>38</v>
      </c>
      <c r="E37" s="12">
        <v>14</v>
      </c>
      <c r="F37" s="11">
        <v>3.7242758696007892</v>
      </c>
    </row>
    <row r="38" spans="1:6" x14ac:dyDescent="0.25">
      <c r="A38" s="9">
        <v>12662</v>
      </c>
      <c r="B38" s="9" t="s">
        <v>31</v>
      </c>
      <c r="C38" s="9" t="s">
        <v>36</v>
      </c>
      <c r="D38" t="s">
        <v>38</v>
      </c>
      <c r="E38" s="12">
        <v>16</v>
      </c>
      <c r="F38" s="11">
        <v>3.1254812657005941</v>
      </c>
    </row>
    <row r="39" spans="1:6" x14ac:dyDescent="0.25">
      <c r="A39" s="9">
        <v>12662</v>
      </c>
      <c r="B39" s="9" t="s">
        <v>31</v>
      </c>
      <c r="C39" s="9" t="s">
        <v>36</v>
      </c>
      <c r="D39" t="s">
        <v>38</v>
      </c>
      <c r="E39" s="12">
        <v>18</v>
      </c>
      <c r="F39" s="11">
        <v>2.8356905714924254</v>
      </c>
    </row>
    <row r="40" spans="1:6" x14ac:dyDescent="0.25">
      <c r="A40" s="9">
        <v>12662</v>
      </c>
      <c r="B40" s="9" t="s">
        <v>31</v>
      </c>
      <c r="C40" s="9" t="s">
        <v>36</v>
      </c>
      <c r="D40" t="s">
        <v>38</v>
      </c>
      <c r="E40" s="12">
        <v>20</v>
      </c>
      <c r="F40" s="11">
        <v>2.4232458739368079</v>
      </c>
    </row>
    <row r="41" spans="1:6" x14ac:dyDescent="0.25">
      <c r="A41" s="9">
        <v>12662</v>
      </c>
      <c r="B41" s="9" t="s">
        <v>31</v>
      </c>
      <c r="C41" s="9" t="s">
        <v>36</v>
      </c>
      <c r="D41" t="s">
        <v>38</v>
      </c>
      <c r="E41" s="12">
        <v>22</v>
      </c>
      <c r="F41" s="11">
        <v>3.3710678622717363</v>
      </c>
    </row>
    <row r="42" spans="1:6" x14ac:dyDescent="0.25">
      <c r="A42" s="9">
        <v>12662</v>
      </c>
      <c r="B42" s="9" t="s">
        <v>32</v>
      </c>
      <c r="C42" s="9" t="s">
        <v>36</v>
      </c>
      <c r="D42" t="s">
        <v>38</v>
      </c>
      <c r="E42" s="12">
        <v>0</v>
      </c>
      <c r="F42" s="11">
        <v>5.7781512503836439</v>
      </c>
    </row>
    <row r="43" spans="1:6" x14ac:dyDescent="0.25">
      <c r="A43" s="9">
        <v>12662</v>
      </c>
      <c r="B43" s="9" t="s">
        <v>32</v>
      </c>
      <c r="C43" s="9" t="s">
        <v>36</v>
      </c>
      <c r="D43" t="s">
        <v>38</v>
      </c>
      <c r="E43" s="12">
        <v>10</v>
      </c>
      <c r="F43" s="11">
        <v>5.4623979978989565</v>
      </c>
    </row>
    <row r="44" spans="1:6" x14ac:dyDescent="0.25">
      <c r="A44" s="9">
        <v>12662</v>
      </c>
      <c r="B44" s="9" t="s">
        <v>32</v>
      </c>
      <c r="C44" s="9" t="s">
        <v>36</v>
      </c>
      <c r="D44" t="s">
        <v>38</v>
      </c>
      <c r="E44" s="12">
        <v>12</v>
      </c>
      <c r="F44" s="11">
        <v>4.8633228601204559</v>
      </c>
    </row>
    <row r="45" spans="1:6" x14ac:dyDescent="0.25">
      <c r="A45" s="9">
        <v>12662</v>
      </c>
      <c r="B45" s="9" t="s">
        <v>32</v>
      </c>
      <c r="C45" s="9" t="s">
        <v>36</v>
      </c>
      <c r="D45" t="s">
        <v>38</v>
      </c>
      <c r="E45" s="12">
        <v>14</v>
      </c>
      <c r="F45" s="11">
        <v>3.4313637641589874</v>
      </c>
    </row>
    <row r="46" spans="1:6" x14ac:dyDescent="0.25">
      <c r="A46" s="9">
        <v>12662</v>
      </c>
      <c r="B46" s="9" t="s">
        <v>32</v>
      </c>
      <c r="C46" s="9" t="s">
        <v>36</v>
      </c>
      <c r="D46" t="s">
        <v>38</v>
      </c>
      <c r="E46" s="12">
        <v>16</v>
      </c>
      <c r="F46" s="11">
        <v>3.0606978403536118</v>
      </c>
    </row>
    <row r="47" spans="1:6" x14ac:dyDescent="0.25">
      <c r="A47" s="9">
        <v>12662</v>
      </c>
      <c r="B47" s="9" t="s">
        <v>32</v>
      </c>
      <c r="C47" s="9" t="s">
        <v>36</v>
      </c>
      <c r="D47" t="s">
        <v>38</v>
      </c>
      <c r="E47" s="12">
        <v>18</v>
      </c>
      <c r="F47" s="11">
        <v>2.8027737252919755</v>
      </c>
    </row>
    <row r="48" spans="1:6" x14ac:dyDescent="0.25">
      <c r="A48" s="9">
        <v>12662</v>
      </c>
      <c r="B48" s="9" t="s">
        <v>32</v>
      </c>
      <c r="C48" s="9" t="s">
        <v>36</v>
      </c>
      <c r="D48" t="s">
        <v>38</v>
      </c>
      <c r="E48" s="12">
        <v>20</v>
      </c>
      <c r="F48" s="11">
        <v>2.667452952889954</v>
      </c>
    </row>
    <row r="49" spans="1:6" x14ac:dyDescent="0.25">
      <c r="A49" s="9">
        <v>12662</v>
      </c>
      <c r="B49" s="9" t="s">
        <v>32</v>
      </c>
      <c r="C49" s="9" t="s">
        <v>36</v>
      </c>
      <c r="D49" t="s">
        <v>38</v>
      </c>
      <c r="E49" s="12">
        <v>22</v>
      </c>
      <c r="F49" s="11">
        <v>3.7671558660821804</v>
      </c>
    </row>
    <row r="50" spans="1:6" x14ac:dyDescent="0.25">
      <c r="A50">
        <v>13136</v>
      </c>
      <c r="B50" t="s">
        <v>30</v>
      </c>
      <c r="C50" t="s">
        <v>35</v>
      </c>
      <c r="D50" t="s">
        <v>38</v>
      </c>
      <c r="E50" s="13">
        <v>0</v>
      </c>
      <c r="F50" s="15">
        <v>5.7242758696007892</v>
      </c>
    </row>
    <row r="51" spans="1:6" x14ac:dyDescent="0.25">
      <c r="A51">
        <v>13136</v>
      </c>
      <c r="B51" t="s">
        <v>30</v>
      </c>
      <c r="C51" t="s">
        <v>35</v>
      </c>
      <c r="D51" t="s">
        <v>38</v>
      </c>
      <c r="E51" s="13">
        <v>10</v>
      </c>
      <c r="F51" s="15">
        <v>5.0413926851582254</v>
      </c>
    </row>
    <row r="52" spans="1:6" x14ac:dyDescent="0.25">
      <c r="A52">
        <v>13136</v>
      </c>
      <c r="B52" t="s">
        <v>30</v>
      </c>
      <c r="C52" t="s">
        <v>35</v>
      </c>
      <c r="D52" t="s">
        <v>38</v>
      </c>
      <c r="E52" s="13">
        <v>12</v>
      </c>
      <c r="F52" s="15">
        <v>4.7558748556724915</v>
      </c>
    </row>
    <row r="53" spans="1:6" x14ac:dyDescent="0.25">
      <c r="A53">
        <v>13136</v>
      </c>
      <c r="B53" t="s">
        <v>30</v>
      </c>
      <c r="C53" t="s">
        <v>35</v>
      </c>
      <c r="D53" t="s">
        <v>38</v>
      </c>
      <c r="E53" s="13">
        <v>14</v>
      </c>
      <c r="F53" s="15">
        <v>4.0681858617461613</v>
      </c>
    </row>
    <row r="54" spans="1:6" x14ac:dyDescent="0.25">
      <c r="A54">
        <v>13136</v>
      </c>
      <c r="B54" t="s">
        <v>30</v>
      </c>
      <c r="C54" t="s">
        <v>35</v>
      </c>
      <c r="D54" t="s">
        <v>38</v>
      </c>
      <c r="E54" s="13">
        <v>16</v>
      </c>
      <c r="F54" s="15">
        <v>3.9777236052888476</v>
      </c>
    </row>
    <row r="55" spans="1:6" x14ac:dyDescent="0.25">
      <c r="A55">
        <v>13136</v>
      </c>
      <c r="B55" t="s">
        <v>30</v>
      </c>
      <c r="C55" t="s">
        <v>35</v>
      </c>
      <c r="D55" t="s">
        <v>38</v>
      </c>
      <c r="E55" s="13">
        <v>18</v>
      </c>
      <c r="F55" s="15">
        <v>3.5854607295085006</v>
      </c>
    </row>
    <row r="56" spans="1:6" x14ac:dyDescent="0.25">
      <c r="A56">
        <v>13136</v>
      </c>
      <c r="B56" t="s">
        <v>30</v>
      </c>
      <c r="C56" t="s">
        <v>35</v>
      </c>
      <c r="D56" t="s">
        <v>38</v>
      </c>
      <c r="E56" s="13">
        <v>20</v>
      </c>
      <c r="F56" s="15">
        <v>3.8662873390841948</v>
      </c>
    </row>
    <row r="57" spans="1:6" x14ac:dyDescent="0.25">
      <c r="A57">
        <v>13136</v>
      </c>
      <c r="B57" t="s">
        <v>30</v>
      </c>
      <c r="C57" t="s">
        <v>35</v>
      </c>
      <c r="D57" t="s">
        <v>38</v>
      </c>
      <c r="E57" s="13">
        <v>22</v>
      </c>
      <c r="F57" s="15">
        <v>3.6989700043360187</v>
      </c>
    </row>
    <row r="58" spans="1:6" x14ac:dyDescent="0.25">
      <c r="A58">
        <v>13136</v>
      </c>
      <c r="B58" t="s">
        <v>31</v>
      </c>
      <c r="C58" t="s">
        <v>35</v>
      </c>
      <c r="D58" t="s">
        <v>38</v>
      </c>
      <c r="E58" s="13">
        <v>0</v>
      </c>
      <c r="F58" s="15">
        <v>5.4771212547196626</v>
      </c>
    </row>
    <row r="59" spans="1:6" x14ac:dyDescent="0.25">
      <c r="A59">
        <v>13136</v>
      </c>
      <c r="B59" t="s">
        <v>31</v>
      </c>
      <c r="C59" t="s">
        <v>35</v>
      </c>
      <c r="D59" t="s">
        <v>38</v>
      </c>
      <c r="E59" s="13">
        <v>10</v>
      </c>
      <c r="F59" s="15">
        <v>4.826074802700826</v>
      </c>
    </row>
    <row r="60" spans="1:6" x14ac:dyDescent="0.25">
      <c r="A60">
        <v>13136</v>
      </c>
      <c r="B60" t="s">
        <v>31</v>
      </c>
      <c r="C60" t="s">
        <v>35</v>
      </c>
      <c r="D60" t="s">
        <v>38</v>
      </c>
      <c r="E60" s="13">
        <v>12</v>
      </c>
      <c r="F60" s="15">
        <v>4.3010299956639813</v>
      </c>
    </row>
    <row r="61" spans="1:6" x14ac:dyDescent="0.25">
      <c r="A61">
        <v>13136</v>
      </c>
      <c r="B61" t="s">
        <v>31</v>
      </c>
      <c r="C61" t="s">
        <v>35</v>
      </c>
      <c r="D61" t="s">
        <v>38</v>
      </c>
      <c r="E61" s="13">
        <v>14</v>
      </c>
      <c r="F61" s="15">
        <v>3.4771212547196626</v>
      </c>
    </row>
    <row r="62" spans="1:6" x14ac:dyDescent="0.25">
      <c r="A62">
        <v>13136</v>
      </c>
      <c r="B62" t="s">
        <v>31</v>
      </c>
      <c r="C62" t="s">
        <v>35</v>
      </c>
      <c r="D62" t="s">
        <v>38</v>
      </c>
      <c r="E62" s="13">
        <v>16</v>
      </c>
      <c r="F62" s="15">
        <v>3.8662873390841948</v>
      </c>
    </row>
    <row r="63" spans="1:6" x14ac:dyDescent="0.25">
      <c r="A63">
        <v>13136</v>
      </c>
      <c r="B63" t="s">
        <v>31</v>
      </c>
      <c r="C63" t="s">
        <v>35</v>
      </c>
      <c r="D63" t="s">
        <v>38</v>
      </c>
      <c r="E63" s="13">
        <v>18</v>
      </c>
      <c r="F63" s="15">
        <v>3.5440680443502757</v>
      </c>
    </row>
    <row r="64" spans="1:6" x14ac:dyDescent="0.25">
      <c r="A64">
        <v>13136</v>
      </c>
      <c r="B64" t="s">
        <v>31</v>
      </c>
      <c r="C64" t="s">
        <v>35</v>
      </c>
      <c r="D64" t="s">
        <v>38</v>
      </c>
      <c r="E64" s="13">
        <v>20</v>
      </c>
      <c r="F64" s="15">
        <v>3.3979400086720375</v>
      </c>
    </row>
    <row r="65" spans="1:6" x14ac:dyDescent="0.25">
      <c r="A65">
        <v>13136</v>
      </c>
      <c r="B65" t="s">
        <v>31</v>
      </c>
      <c r="C65" t="s">
        <v>35</v>
      </c>
      <c r="D65" t="s">
        <v>38</v>
      </c>
      <c r="E65" s="13">
        <v>22</v>
      </c>
      <c r="F65" s="15">
        <v>2.7888751157754168</v>
      </c>
    </row>
    <row r="66" spans="1:6" x14ac:dyDescent="0.25">
      <c r="A66">
        <v>13136</v>
      </c>
      <c r="B66" t="s">
        <v>32</v>
      </c>
      <c r="C66" t="s">
        <v>35</v>
      </c>
      <c r="D66" t="s">
        <v>38</v>
      </c>
      <c r="E66" s="13">
        <v>0</v>
      </c>
      <c r="F66" s="15">
        <v>5.8864907251724823</v>
      </c>
    </row>
    <row r="67" spans="1:6" x14ac:dyDescent="0.25">
      <c r="A67">
        <v>13136</v>
      </c>
      <c r="B67" t="s">
        <v>32</v>
      </c>
      <c r="C67" t="s">
        <v>35</v>
      </c>
      <c r="D67" t="s">
        <v>38</v>
      </c>
      <c r="E67" s="13">
        <v>10</v>
      </c>
      <c r="F67" s="15">
        <v>5.3159703454569174</v>
      </c>
    </row>
    <row r="68" spans="1:6" x14ac:dyDescent="0.25">
      <c r="A68">
        <v>13136</v>
      </c>
      <c r="B68" t="s">
        <v>32</v>
      </c>
      <c r="C68" t="s">
        <v>35</v>
      </c>
      <c r="D68" t="s">
        <v>38</v>
      </c>
      <c r="E68" s="13">
        <v>12</v>
      </c>
      <c r="F68" s="15">
        <v>3.8864907251724818</v>
      </c>
    </row>
    <row r="69" spans="1:6" x14ac:dyDescent="0.25">
      <c r="A69">
        <v>13136</v>
      </c>
      <c r="B69" t="s">
        <v>32</v>
      </c>
      <c r="C69" t="s">
        <v>35</v>
      </c>
      <c r="D69" t="s">
        <v>38</v>
      </c>
      <c r="E69" s="13">
        <v>14</v>
      </c>
      <c r="F69" s="15">
        <v>3.6020599913279625</v>
      </c>
    </row>
    <row r="70" spans="1:6" x14ac:dyDescent="0.25">
      <c r="A70">
        <v>13136</v>
      </c>
      <c r="B70" t="s">
        <v>32</v>
      </c>
      <c r="C70" t="s">
        <v>35</v>
      </c>
      <c r="D70" t="s">
        <v>38</v>
      </c>
      <c r="E70" s="13">
        <v>16</v>
      </c>
      <c r="F70" s="15">
        <v>3.9469432706978256</v>
      </c>
    </row>
    <row r="71" spans="1:6" x14ac:dyDescent="0.25">
      <c r="A71">
        <v>13136</v>
      </c>
      <c r="B71" t="s">
        <v>32</v>
      </c>
      <c r="C71" t="s">
        <v>35</v>
      </c>
      <c r="D71" t="s">
        <v>38</v>
      </c>
      <c r="E71" s="13">
        <v>18</v>
      </c>
      <c r="F71" s="15">
        <v>2.8750612633917001</v>
      </c>
    </row>
    <row r="72" spans="1:6" x14ac:dyDescent="0.25">
      <c r="A72">
        <v>13136</v>
      </c>
      <c r="B72" t="s">
        <v>32</v>
      </c>
      <c r="C72" t="s">
        <v>35</v>
      </c>
      <c r="D72" t="s">
        <v>38</v>
      </c>
      <c r="E72" s="13">
        <v>20</v>
      </c>
      <c r="F72" s="15">
        <v>3.6020599913279625</v>
      </c>
    </row>
    <row r="73" spans="1:6" x14ac:dyDescent="0.25">
      <c r="A73">
        <v>13136</v>
      </c>
      <c r="B73" t="s">
        <v>32</v>
      </c>
      <c r="C73" t="s">
        <v>35</v>
      </c>
      <c r="D73" t="s">
        <v>38</v>
      </c>
      <c r="E73" s="13">
        <v>22</v>
      </c>
      <c r="F73" s="15">
        <v>3.4983105537896004</v>
      </c>
    </row>
    <row r="74" spans="1:6" x14ac:dyDescent="0.25">
      <c r="A74">
        <v>13136</v>
      </c>
      <c r="B74" t="s">
        <v>30</v>
      </c>
      <c r="C74" t="s">
        <v>36</v>
      </c>
      <c r="D74" t="s">
        <v>38</v>
      </c>
      <c r="E74" s="13">
        <v>0</v>
      </c>
      <c r="F74" s="15">
        <v>5.9867717342662452</v>
      </c>
    </row>
    <row r="75" spans="1:6" x14ac:dyDescent="0.25">
      <c r="A75">
        <v>13136</v>
      </c>
      <c r="B75" t="s">
        <v>30</v>
      </c>
      <c r="C75" t="s">
        <v>36</v>
      </c>
      <c r="D75" t="s">
        <v>38</v>
      </c>
      <c r="E75" s="13">
        <v>10</v>
      </c>
      <c r="F75" s="15">
        <v>3.8633228601204559</v>
      </c>
    </row>
    <row r="76" spans="1:6" x14ac:dyDescent="0.25">
      <c r="A76">
        <v>13136</v>
      </c>
      <c r="B76" t="s">
        <v>30</v>
      </c>
      <c r="C76" t="s">
        <v>36</v>
      </c>
      <c r="D76" t="s">
        <v>38</v>
      </c>
      <c r="E76" s="13">
        <v>12</v>
      </c>
      <c r="F76" s="15">
        <v>3.6720978579357175</v>
      </c>
    </row>
    <row r="77" spans="1:6" x14ac:dyDescent="0.25">
      <c r="A77">
        <v>13136</v>
      </c>
      <c r="B77" t="s">
        <v>30</v>
      </c>
      <c r="C77" t="s">
        <v>36</v>
      </c>
      <c r="D77" t="s">
        <v>38</v>
      </c>
      <c r="E77" s="13">
        <v>14</v>
      </c>
      <c r="F77" s="15">
        <v>3.7242758696007892</v>
      </c>
    </row>
    <row r="78" spans="1:6" x14ac:dyDescent="0.25">
      <c r="A78">
        <v>13136</v>
      </c>
      <c r="B78" t="s">
        <v>30</v>
      </c>
      <c r="C78" t="s">
        <v>36</v>
      </c>
      <c r="D78" t="s">
        <v>38</v>
      </c>
      <c r="E78" s="13">
        <v>16</v>
      </c>
      <c r="F78" s="15">
        <v>3.1760912590556813</v>
      </c>
    </row>
    <row r="79" spans="1:6" x14ac:dyDescent="0.25">
      <c r="A79">
        <v>13136</v>
      </c>
      <c r="B79" t="s">
        <v>30</v>
      </c>
      <c r="C79" t="s">
        <v>36</v>
      </c>
      <c r="D79" t="s">
        <v>38</v>
      </c>
      <c r="E79" s="13">
        <v>18</v>
      </c>
      <c r="F79" s="15">
        <v>3.3010299956639813</v>
      </c>
    </row>
    <row r="80" spans="1:6" x14ac:dyDescent="0.25">
      <c r="A80">
        <v>13136</v>
      </c>
      <c r="B80" t="s">
        <v>30</v>
      </c>
      <c r="C80" t="s">
        <v>36</v>
      </c>
      <c r="D80" t="s">
        <v>38</v>
      </c>
      <c r="E80" s="13">
        <v>20</v>
      </c>
      <c r="F80" s="15">
        <v>2.6384892569546374</v>
      </c>
    </row>
    <row r="81" spans="1:6" x14ac:dyDescent="0.25">
      <c r="A81">
        <v>13136</v>
      </c>
      <c r="B81" t="s">
        <v>30</v>
      </c>
      <c r="C81" t="s">
        <v>36</v>
      </c>
      <c r="D81" t="s">
        <v>38</v>
      </c>
      <c r="E81" s="13">
        <v>22</v>
      </c>
      <c r="F81" s="15">
        <v>3.0354297381845483</v>
      </c>
    </row>
    <row r="82" spans="1:6" x14ac:dyDescent="0.25">
      <c r="A82">
        <v>13136</v>
      </c>
      <c r="B82" t="s">
        <v>31</v>
      </c>
      <c r="C82" t="s">
        <v>36</v>
      </c>
      <c r="D82" t="s">
        <v>38</v>
      </c>
      <c r="E82" s="13">
        <v>10</v>
      </c>
      <c r="F82" s="15">
        <v>4.238046103128795</v>
      </c>
    </row>
    <row r="83" spans="1:6" x14ac:dyDescent="0.25">
      <c r="A83">
        <v>13136</v>
      </c>
      <c r="B83" t="s">
        <v>31</v>
      </c>
      <c r="C83" t="s">
        <v>36</v>
      </c>
      <c r="D83" t="s">
        <v>38</v>
      </c>
      <c r="E83" s="13">
        <v>12</v>
      </c>
      <c r="F83" s="15">
        <v>3.7781512503836434</v>
      </c>
    </row>
    <row r="84" spans="1:6" x14ac:dyDescent="0.25">
      <c r="A84">
        <v>13136</v>
      </c>
      <c r="B84" t="s">
        <v>31</v>
      </c>
      <c r="C84" t="s">
        <v>36</v>
      </c>
      <c r="D84" t="s">
        <v>38</v>
      </c>
      <c r="E84" s="13">
        <v>14</v>
      </c>
      <c r="F84" s="15">
        <v>3.8260748027008264</v>
      </c>
    </row>
    <row r="85" spans="1:6" x14ac:dyDescent="0.25">
      <c r="A85">
        <v>13136</v>
      </c>
      <c r="B85" t="s">
        <v>31</v>
      </c>
      <c r="C85" t="s">
        <v>36</v>
      </c>
      <c r="D85" t="s">
        <v>38</v>
      </c>
      <c r="E85" s="13">
        <v>16</v>
      </c>
      <c r="F85" s="15">
        <v>3.2430380486862944</v>
      </c>
    </row>
    <row r="86" spans="1:6" x14ac:dyDescent="0.25">
      <c r="A86">
        <v>13136</v>
      </c>
      <c r="B86" t="s">
        <v>31</v>
      </c>
      <c r="C86" t="s">
        <v>36</v>
      </c>
      <c r="D86" t="s">
        <v>38</v>
      </c>
      <c r="E86" s="13">
        <v>18</v>
      </c>
      <c r="F86" s="15">
        <v>3.5622928644564746</v>
      </c>
    </row>
    <row r="87" spans="1:6" x14ac:dyDescent="0.25">
      <c r="A87">
        <v>13136</v>
      </c>
      <c r="B87" t="s">
        <v>31</v>
      </c>
      <c r="C87" t="s">
        <v>36</v>
      </c>
      <c r="D87" t="s">
        <v>38</v>
      </c>
      <c r="E87" s="13">
        <v>20</v>
      </c>
      <c r="F87" s="15">
        <v>2.7118072290411912</v>
      </c>
    </row>
    <row r="88" spans="1:6" x14ac:dyDescent="0.25">
      <c r="A88">
        <v>13136</v>
      </c>
      <c r="B88" t="s">
        <v>31</v>
      </c>
      <c r="C88" t="s">
        <v>36</v>
      </c>
      <c r="D88" t="s">
        <v>38</v>
      </c>
      <c r="E88" s="13">
        <v>22</v>
      </c>
      <c r="F88" s="15">
        <v>3.8836614351536176</v>
      </c>
    </row>
    <row r="89" spans="1:6" x14ac:dyDescent="0.25">
      <c r="A89">
        <v>13136</v>
      </c>
      <c r="B89" t="s">
        <v>32</v>
      </c>
      <c r="C89" t="s">
        <v>36</v>
      </c>
      <c r="D89" t="s">
        <v>38</v>
      </c>
      <c r="E89" s="13">
        <v>0</v>
      </c>
      <c r="F89" s="15">
        <v>5.9542425094393252</v>
      </c>
    </row>
    <row r="90" spans="1:6" x14ac:dyDescent="0.25">
      <c r="A90">
        <v>13136</v>
      </c>
      <c r="B90" t="s">
        <v>32</v>
      </c>
      <c r="C90" t="s">
        <v>36</v>
      </c>
      <c r="D90" t="s">
        <v>38</v>
      </c>
      <c r="E90" s="13">
        <v>10</v>
      </c>
      <c r="F90" s="15">
        <v>5.4771212547196626</v>
      </c>
    </row>
    <row r="91" spans="1:6" x14ac:dyDescent="0.25">
      <c r="A91">
        <v>13136</v>
      </c>
      <c r="B91" t="s">
        <v>32</v>
      </c>
      <c r="C91" t="s">
        <v>36</v>
      </c>
      <c r="D91" t="s">
        <v>38</v>
      </c>
      <c r="E91" s="13">
        <v>12</v>
      </c>
      <c r="F91" s="15">
        <v>3.7781512503836434</v>
      </c>
    </row>
    <row r="92" spans="1:6" x14ac:dyDescent="0.25">
      <c r="A92">
        <v>13136</v>
      </c>
      <c r="B92" t="s">
        <v>32</v>
      </c>
      <c r="C92" t="s">
        <v>36</v>
      </c>
      <c r="D92" t="s">
        <v>38</v>
      </c>
      <c r="E92" s="13">
        <v>14</v>
      </c>
      <c r="F92" s="15">
        <v>3.6989700043360187</v>
      </c>
    </row>
    <row r="93" spans="1:6" x14ac:dyDescent="0.25">
      <c r="A93">
        <v>13136</v>
      </c>
      <c r="B93" t="s">
        <v>32</v>
      </c>
      <c r="C93" t="s">
        <v>36</v>
      </c>
      <c r="D93" t="s">
        <v>38</v>
      </c>
      <c r="E93" s="13">
        <v>16</v>
      </c>
      <c r="F93" s="15">
        <v>3.8948696567452528</v>
      </c>
    </row>
    <row r="94" spans="1:6" x14ac:dyDescent="0.25">
      <c r="A94">
        <v>13136</v>
      </c>
      <c r="B94" t="s">
        <v>32</v>
      </c>
      <c r="C94" t="s">
        <v>36</v>
      </c>
      <c r="D94" t="s">
        <v>38</v>
      </c>
      <c r="E94" s="13">
        <v>18</v>
      </c>
      <c r="F94" s="15">
        <v>3.1303337684950061</v>
      </c>
    </row>
    <row r="95" spans="1:6" x14ac:dyDescent="0.25">
      <c r="A95">
        <v>13136</v>
      </c>
      <c r="B95" t="s">
        <v>32</v>
      </c>
      <c r="C95" t="s">
        <v>36</v>
      </c>
      <c r="D95" t="s">
        <v>38</v>
      </c>
      <c r="E95" s="13">
        <v>20</v>
      </c>
      <c r="F95" s="15">
        <v>2.6857417386022635</v>
      </c>
    </row>
    <row r="96" spans="1:6" x14ac:dyDescent="0.25">
      <c r="A96">
        <v>13136</v>
      </c>
      <c r="B96" t="s">
        <v>32</v>
      </c>
      <c r="C96" t="s">
        <v>36</v>
      </c>
      <c r="D96" t="s">
        <v>38</v>
      </c>
      <c r="E96" s="13">
        <v>22</v>
      </c>
      <c r="F96" s="15">
        <v>3.7520484478194387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="80" zoomScaleNormal="80" workbookViewId="0"/>
  </sheetViews>
  <sheetFormatPr defaultRowHeight="15" x14ac:dyDescent="0.25"/>
  <cols>
    <col min="1" max="1" width="9.140625" style="1" customWidth="1"/>
    <col min="2" max="2" width="10.5703125" style="1" bestFit="1" customWidth="1"/>
    <col min="3" max="3" width="11.7109375" style="1" bestFit="1" customWidth="1"/>
    <col min="4" max="16384" width="9.140625" style="1"/>
  </cols>
  <sheetData>
    <row r="1" spans="1:15" x14ac:dyDescent="0.25">
      <c r="A1" s="1" t="s">
        <v>2</v>
      </c>
      <c r="B1" s="1" t="s">
        <v>33</v>
      </c>
      <c r="C1" s="1" t="s">
        <v>34</v>
      </c>
      <c r="D1" s="1" t="s">
        <v>0</v>
      </c>
      <c r="E1" s="1" t="s">
        <v>1</v>
      </c>
    </row>
    <row r="2" spans="1:15" x14ac:dyDescent="0.25">
      <c r="A2" s="1">
        <v>13126</v>
      </c>
      <c r="B2" s="1" t="s">
        <v>30</v>
      </c>
      <c r="C2" s="1" t="s">
        <v>36</v>
      </c>
      <c r="D2" s="2">
        <v>0</v>
      </c>
      <c r="E2" s="10">
        <v>4.1461280356782382</v>
      </c>
      <c r="I2" s="10"/>
      <c r="J2" s="10"/>
      <c r="O2" s="10"/>
    </row>
    <row r="3" spans="1:15" x14ac:dyDescent="0.25">
      <c r="A3" s="1">
        <v>13126</v>
      </c>
      <c r="B3" s="1" t="s">
        <v>30</v>
      </c>
      <c r="C3" s="1" t="s">
        <v>36</v>
      </c>
      <c r="D3" s="2">
        <v>10</v>
      </c>
      <c r="E3" s="10">
        <v>2.4313637641589874</v>
      </c>
      <c r="I3" s="10"/>
      <c r="J3" s="10"/>
      <c r="O3" s="10"/>
    </row>
    <row r="4" spans="1:15" x14ac:dyDescent="0.25">
      <c r="A4" s="1">
        <v>13126</v>
      </c>
      <c r="B4" s="1" t="s">
        <v>30</v>
      </c>
      <c r="C4" s="1" t="s">
        <v>36</v>
      </c>
      <c r="D4" s="2">
        <v>12</v>
      </c>
      <c r="E4" s="10">
        <v>2.9030899869919438</v>
      </c>
      <c r="I4" s="10"/>
      <c r="J4" s="10"/>
      <c r="O4" s="10"/>
    </row>
    <row r="5" spans="1:15" x14ac:dyDescent="0.25">
      <c r="A5" s="1">
        <v>13126</v>
      </c>
      <c r="B5" s="1" t="s">
        <v>30</v>
      </c>
      <c r="C5" s="1" t="s">
        <v>36</v>
      </c>
      <c r="D5" s="2">
        <v>14</v>
      </c>
      <c r="E5" s="10">
        <v>2.6989700043360187</v>
      </c>
      <c r="I5" s="10"/>
      <c r="J5" s="10"/>
      <c r="O5" s="10"/>
    </row>
    <row r="6" spans="1:15" x14ac:dyDescent="0.25">
      <c r="A6" s="1">
        <v>13126</v>
      </c>
      <c r="B6" s="1" t="s">
        <v>30</v>
      </c>
      <c r="C6" s="1" t="s">
        <v>36</v>
      </c>
      <c r="D6" s="2">
        <v>16</v>
      </c>
      <c r="E6" s="10">
        <v>2.4771212547196626</v>
      </c>
      <c r="I6" s="10"/>
      <c r="J6" s="10"/>
    </row>
    <row r="7" spans="1:15" x14ac:dyDescent="0.25">
      <c r="A7" s="1">
        <v>13126</v>
      </c>
      <c r="B7" s="1" t="s">
        <v>30</v>
      </c>
      <c r="C7" s="1" t="s">
        <v>36</v>
      </c>
      <c r="D7" s="2">
        <v>18</v>
      </c>
      <c r="E7" s="10">
        <v>1.5440680443502757</v>
      </c>
    </row>
    <row r="8" spans="1:15" x14ac:dyDescent="0.25">
      <c r="A8" s="1">
        <v>13126</v>
      </c>
      <c r="B8" s="1" t="s">
        <v>30</v>
      </c>
      <c r="C8" s="1" t="s">
        <v>36</v>
      </c>
      <c r="D8" s="2">
        <v>20</v>
      </c>
      <c r="E8" s="10">
        <v>2.2174839442139063</v>
      </c>
    </row>
    <row r="9" spans="1:15" x14ac:dyDescent="0.25">
      <c r="A9" s="1">
        <v>13126</v>
      </c>
      <c r="B9" s="1" t="s">
        <v>30</v>
      </c>
      <c r="C9" s="1" t="s">
        <v>36</v>
      </c>
      <c r="D9" s="2">
        <v>22</v>
      </c>
      <c r="E9" s="10">
        <v>2.3979400086720375</v>
      </c>
    </row>
    <row r="10" spans="1:15" x14ac:dyDescent="0.25">
      <c r="A10" s="1">
        <v>13126</v>
      </c>
      <c r="B10" s="1" t="s">
        <v>31</v>
      </c>
      <c r="C10" s="1" t="s">
        <v>36</v>
      </c>
      <c r="D10" s="2">
        <v>0</v>
      </c>
      <c r="E10" s="10">
        <v>4.2227164711475833</v>
      </c>
    </row>
    <row r="11" spans="1:15" x14ac:dyDescent="0.25">
      <c r="A11" s="1">
        <v>13126</v>
      </c>
      <c r="B11" s="1" t="s">
        <v>31</v>
      </c>
      <c r="C11" s="1" t="s">
        <v>36</v>
      </c>
      <c r="D11" s="2">
        <v>10</v>
      </c>
      <c r="E11" s="10">
        <v>3.6720978579357175</v>
      </c>
    </row>
    <row r="12" spans="1:15" x14ac:dyDescent="0.25">
      <c r="A12" s="1">
        <v>13126</v>
      </c>
      <c r="B12" s="1" t="s">
        <v>31</v>
      </c>
      <c r="C12" s="1" t="s">
        <v>36</v>
      </c>
      <c r="D12" s="2">
        <v>12</v>
      </c>
      <c r="E12" s="10">
        <v>2.7781512503836434</v>
      </c>
    </row>
    <row r="13" spans="1:15" x14ac:dyDescent="0.25">
      <c r="A13" s="1">
        <v>13126</v>
      </c>
      <c r="B13" s="1" t="s">
        <v>31</v>
      </c>
      <c r="C13" s="1" t="s">
        <v>36</v>
      </c>
      <c r="D13" s="2">
        <v>14</v>
      </c>
      <c r="E13" s="10">
        <v>2.2304489213782741</v>
      </c>
    </row>
    <row r="14" spans="1:15" x14ac:dyDescent="0.25">
      <c r="A14" s="1">
        <v>13126</v>
      </c>
      <c r="B14" s="1" t="s">
        <v>31</v>
      </c>
      <c r="C14" s="1" t="s">
        <v>36</v>
      </c>
      <c r="D14" s="2">
        <v>16</v>
      </c>
      <c r="E14" s="10">
        <v>2.3710678622717363</v>
      </c>
    </row>
    <row r="15" spans="1:15" x14ac:dyDescent="0.25">
      <c r="A15" s="1">
        <v>13126</v>
      </c>
      <c r="B15" s="1" t="s">
        <v>31</v>
      </c>
      <c r="C15" s="1" t="s">
        <v>36</v>
      </c>
      <c r="D15" s="2">
        <v>18</v>
      </c>
      <c r="E15" s="10">
        <v>2.1303337684950061</v>
      </c>
    </row>
    <row r="16" spans="1:15" x14ac:dyDescent="0.25">
      <c r="A16" s="1">
        <v>13126</v>
      </c>
      <c r="B16" s="1" t="s">
        <v>31</v>
      </c>
      <c r="C16" s="1" t="s">
        <v>36</v>
      </c>
      <c r="D16" s="2">
        <v>20</v>
      </c>
      <c r="E16" s="10">
        <v>1.6989700043360187</v>
      </c>
    </row>
    <row r="17" spans="1:5" x14ac:dyDescent="0.25">
      <c r="A17" s="1">
        <v>13126</v>
      </c>
      <c r="B17" s="1" t="s">
        <v>32</v>
      </c>
      <c r="C17" s="1" t="s">
        <v>36</v>
      </c>
      <c r="D17" s="2">
        <v>0</v>
      </c>
      <c r="E17" s="10">
        <v>4.012837224705172</v>
      </c>
    </row>
    <row r="18" spans="1:5" x14ac:dyDescent="0.25">
      <c r="A18" s="1">
        <v>13126</v>
      </c>
      <c r="B18" s="1" t="s">
        <v>32</v>
      </c>
      <c r="C18" s="1" t="s">
        <v>36</v>
      </c>
      <c r="D18" s="2">
        <v>10</v>
      </c>
      <c r="E18" s="10">
        <v>3.7993405494535817</v>
      </c>
    </row>
    <row r="19" spans="1:5" x14ac:dyDescent="0.25">
      <c r="A19" s="1">
        <v>13126</v>
      </c>
      <c r="B19" s="1" t="s">
        <v>32</v>
      </c>
      <c r="C19" s="1" t="s">
        <v>36</v>
      </c>
      <c r="D19" s="2">
        <v>12</v>
      </c>
      <c r="E19" s="10">
        <v>2.568201724066995</v>
      </c>
    </row>
    <row r="20" spans="1:5" x14ac:dyDescent="0.25">
      <c r="A20" s="1">
        <v>13126</v>
      </c>
      <c r="B20" s="1" t="s">
        <v>32</v>
      </c>
      <c r="C20" s="1" t="s">
        <v>36</v>
      </c>
      <c r="D20" s="2">
        <v>14</v>
      </c>
      <c r="E20" s="10">
        <v>2.1139433523068369</v>
      </c>
    </row>
    <row r="21" spans="1:5" x14ac:dyDescent="0.25">
      <c r="A21" s="1">
        <v>13126</v>
      </c>
      <c r="B21" s="1" t="s">
        <v>32</v>
      </c>
      <c r="C21" s="1" t="s">
        <v>36</v>
      </c>
      <c r="D21" s="2">
        <v>16</v>
      </c>
      <c r="E21" s="10">
        <v>1.8129133566428555</v>
      </c>
    </row>
    <row r="22" spans="1:5" x14ac:dyDescent="0.25">
      <c r="A22" s="1">
        <v>13126</v>
      </c>
      <c r="B22" s="1" t="s">
        <v>32</v>
      </c>
      <c r="C22" s="1" t="s">
        <v>36</v>
      </c>
      <c r="D22" s="2">
        <v>18</v>
      </c>
      <c r="E22" s="10">
        <v>2</v>
      </c>
    </row>
    <row r="23" spans="1:5" x14ac:dyDescent="0.25">
      <c r="A23" s="1">
        <v>13126</v>
      </c>
      <c r="B23" s="1" t="s">
        <v>32</v>
      </c>
      <c r="C23" s="1" t="s">
        <v>36</v>
      </c>
      <c r="D23" s="2">
        <v>20</v>
      </c>
      <c r="E23" s="10">
        <v>2.2671717284030137</v>
      </c>
    </row>
    <row r="24" spans="1:5" x14ac:dyDescent="0.25">
      <c r="A24" s="1">
        <v>13126</v>
      </c>
      <c r="B24" s="1" t="s">
        <v>32</v>
      </c>
      <c r="C24" s="1" t="s">
        <v>36</v>
      </c>
      <c r="D24" s="2">
        <v>22</v>
      </c>
      <c r="E24" s="10">
        <v>1.6989700043360187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9"/>
  <sheetViews>
    <sheetView topLeftCell="C1"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1.140625" style="1" bestFit="1" customWidth="1"/>
    <col min="7" max="16384" width="9.140625" style="1"/>
  </cols>
  <sheetData>
    <row r="1" spans="1:40" ht="24" customHeight="1" x14ac:dyDescent="0.25">
      <c r="A1" s="3" t="s">
        <v>0</v>
      </c>
      <c r="B1" s="4" t="s">
        <v>3</v>
      </c>
      <c r="C1" s="4" t="s">
        <v>4</v>
      </c>
      <c r="D1" s="3" t="s">
        <v>5</v>
      </c>
      <c r="E1" s="5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5">
        <v>0</v>
      </c>
      <c r="B2" s="5">
        <v>5.7242758696007892</v>
      </c>
      <c r="C2" s="5">
        <f t="shared" ref="C2:C25" si="0">LOG((10^$G$5)/(1+10^$G$2)*(10^(-1*(A2/$G$3)^$G$4+$G$2)+10^(-1*(A2/$G$6)^$G$4)))</f>
        <v>5.6964357897164257</v>
      </c>
      <c r="D2" s="5">
        <f t="shared" ref="D2:D25" si="1" xml:space="preserve"> (B2 - C2)^2</f>
        <v>7.7507004796773752E-4</v>
      </c>
      <c r="E2" s="5"/>
      <c r="F2" s="2" t="s">
        <v>14</v>
      </c>
      <c r="G2" s="10">
        <v>1.8871826875299758</v>
      </c>
      <c r="H2" s="10">
        <v>0.2339373180966593</v>
      </c>
      <c r="I2" s="2"/>
      <c r="J2" s="2"/>
      <c r="K2" s="2"/>
      <c r="L2" s="7" t="s">
        <v>17</v>
      </c>
      <c r="M2" s="10">
        <v>0.10641531433330993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5">
        <v>10</v>
      </c>
      <c r="B3" s="5">
        <v>5.0413926851582254</v>
      </c>
      <c r="C3" s="5">
        <f t="shared" si="0"/>
        <v>5.0659309440470253</v>
      </c>
      <c r="D3" s="5">
        <f t="shared" si="1"/>
        <v>6.0212614929376737E-4</v>
      </c>
      <c r="E3" s="5"/>
      <c r="F3" s="2" t="s">
        <v>13</v>
      </c>
      <c r="G3" s="10">
        <v>10.954692123959838</v>
      </c>
      <c r="H3" s="10">
        <v>0.64970992425183183</v>
      </c>
      <c r="I3" s="2"/>
      <c r="J3" s="2"/>
      <c r="K3" s="2"/>
      <c r="L3" s="7" t="s">
        <v>20</v>
      </c>
      <c r="M3" s="10">
        <f>SQRT(M2)</f>
        <v>0.32621360231190533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25">
      <c r="A4" s="5">
        <v>12</v>
      </c>
      <c r="B4" s="5">
        <v>4.7558748556724915</v>
      </c>
      <c r="C4" s="5">
        <f t="shared" si="0"/>
        <v>4.3032162170840165</v>
      </c>
      <c r="D4" s="5">
        <f t="shared" si="1"/>
        <v>0.20489984308877163</v>
      </c>
      <c r="E4" s="5"/>
      <c r="F4" s="2" t="s">
        <v>11</v>
      </c>
      <c r="G4" s="10">
        <v>4.7464690228421054</v>
      </c>
      <c r="H4" s="10">
        <v>2.0183953498975113</v>
      </c>
      <c r="I4" s="2"/>
      <c r="J4" s="2"/>
      <c r="K4" s="2"/>
      <c r="L4" s="7" t="s">
        <v>18</v>
      </c>
      <c r="M4" s="10">
        <v>0.87451404153948253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5">
        <v>14</v>
      </c>
      <c r="B5" s="5">
        <v>4.0681858617461613</v>
      </c>
      <c r="C5" s="5">
        <f t="shared" si="0"/>
        <v>3.7720644978154656</v>
      </c>
      <c r="D5" s="5">
        <f t="shared" si="1"/>
        <v>8.768786217617551E-2</v>
      </c>
      <c r="E5" s="2"/>
      <c r="F5" s="2" t="s">
        <v>9</v>
      </c>
      <c r="G5" s="10">
        <v>5.6964357897164257</v>
      </c>
      <c r="H5" s="10">
        <v>0.19184220023396328</v>
      </c>
      <c r="I5" s="2"/>
      <c r="J5" s="2"/>
      <c r="K5" s="2"/>
      <c r="L5" s="7" t="s">
        <v>19</v>
      </c>
      <c r="M5" s="10">
        <v>0.85569114777040478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5">
        <v>16</v>
      </c>
      <c r="B6" s="5">
        <v>3.9777236052888476</v>
      </c>
      <c r="C6" s="5">
        <f t="shared" si="0"/>
        <v>3.7005197505744869</v>
      </c>
      <c r="D6" s="5">
        <f t="shared" si="1"/>
        <v>7.6841977068500406E-2</v>
      </c>
      <c r="E6" s="5"/>
      <c r="F6" s="2" t="s">
        <v>15</v>
      </c>
      <c r="G6" s="10">
        <v>25.819093918746372</v>
      </c>
      <c r="H6" s="10">
        <v>3.6439442577293923</v>
      </c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5">
        <v>18</v>
      </c>
      <c r="B7" s="5">
        <v>3.5854607295085006</v>
      </c>
      <c r="C7" s="5">
        <f t="shared" si="0"/>
        <v>3.6231993777416269</v>
      </c>
      <c r="D7" s="5">
        <f t="shared" si="1"/>
        <v>1.4242055704636496E-3</v>
      </c>
      <c r="E7" s="5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25">
      <c r="A8" s="5">
        <v>20</v>
      </c>
      <c r="B8" s="5">
        <v>3.8662873390841948</v>
      </c>
      <c r="C8" s="5">
        <f t="shared" si="0"/>
        <v>3.5061050662993645</v>
      </c>
      <c r="D8" s="5">
        <f t="shared" si="1"/>
        <v>0.12973126962844589</v>
      </c>
      <c r="E8" s="5"/>
      <c r="F8" s="2" t="s">
        <v>22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5">
        <v>22</v>
      </c>
      <c r="B9" s="5">
        <v>3.6989700043360187</v>
      </c>
      <c r="C9" s="5">
        <f t="shared" si="0"/>
        <v>3.3358869052790845</v>
      </c>
      <c r="D9" s="5">
        <f t="shared" si="1"/>
        <v>0.13182933682078754</v>
      </c>
      <c r="E9" s="5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5">
        <v>0</v>
      </c>
      <c r="B10" s="5">
        <v>5.4771212547196626</v>
      </c>
      <c r="C10" s="5">
        <f t="shared" si="0"/>
        <v>5.6964357897164257</v>
      </c>
      <c r="D10" s="5">
        <f t="shared" si="1"/>
        <v>4.8098865260846439E-2</v>
      </c>
      <c r="E10" s="5"/>
      <c r="F10" s="2" t="s">
        <v>24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5">
        <v>10</v>
      </c>
      <c r="B11" s="5">
        <v>4.826074802700826</v>
      </c>
      <c r="C11" s="5">
        <f t="shared" si="0"/>
        <v>5.0659309440470253</v>
      </c>
      <c r="D11" s="5">
        <f t="shared" si="1"/>
        <v>5.7530968541487919E-2</v>
      </c>
      <c r="E11" s="5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5">
        <v>12</v>
      </c>
      <c r="B12" s="5">
        <v>4.3010299956639813</v>
      </c>
      <c r="C12" s="5">
        <f t="shared" si="0"/>
        <v>4.3032162170840165</v>
      </c>
      <c r="D12" s="5">
        <f t="shared" si="1"/>
        <v>4.7795640974208005E-6</v>
      </c>
      <c r="E12" s="5"/>
      <c r="F12" s="16" t="s">
        <v>26</v>
      </c>
      <c r="G12" s="17"/>
      <c r="H12" s="17"/>
      <c r="I12" s="17"/>
      <c r="J12" s="17"/>
      <c r="K12" s="17"/>
      <c r="L12" s="17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5">
        <v>14</v>
      </c>
      <c r="B13" s="5">
        <v>3.4771212547196626</v>
      </c>
      <c r="C13" s="5">
        <f t="shared" si="0"/>
        <v>3.7720644978154656</v>
      </c>
      <c r="D13" s="5">
        <f t="shared" si="1"/>
        <v>8.6991516647869943E-2</v>
      </c>
      <c r="E13" s="5"/>
      <c r="F13" s="17"/>
      <c r="G13" s="17"/>
      <c r="H13" s="17"/>
      <c r="I13" s="17"/>
      <c r="J13" s="17"/>
      <c r="K13" s="17"/>
      <c r="L13" s="17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5">
        <v>16</v>
      </c>
      <c r="B14" s="5">
        <v>3.8662873390841948</v>
      </c>
      <c r="C14" s="5">
        <f t="shared" si="0"/>
        <v>3.7005197505744869</v>
      </c>
      <c r="D14" s="5">
        <f t="shared" si="1"/>
        <v>2.7478893400323827E-2</v>
      </c>
      <c r="E14" s="5"/>
      <c r="F14" s="17"/>
      <c r="G14" s="17"/>
      <c r="H14" s="17"/>
      <c r="I14" s="17"/>
      <c r="J14" s="17"/>
      <c r="K14" s="17"/>
      <c r="L14" s="17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25">
      <c r="A15" s="5">
        <v>18</v>
      </c>
      <c r="B15" s="5">
        <v>3.5440680443502757</v>
      </c>
      <c r="C15" s="5">
        <f t="shared" si="0"/>
        <v>3.6231993777416269</v>
      </c>
      <c r="D15" s="5">
        <f t="shared" si="1"/>
        <v>6.2617679242931825E-3</v>
      </c>
      <c r="E15" s="5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25">
      <c r="A16" s="5">
        <v>20</v>
      </c>
      <c r="B16" s="5">
        <v>3.3979400086720375</v>
      </c>
      <c r="C16" s="5">
        <f t="shared" si="0"/>
        <v>3.5061050662993645</v>
      </c>
      <c r="D16" s="5">
        <f t="shared" si="1"/>
        <v>1.1699679691522967E-2</v>
      </c>
      <c r="E16" s="5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5">
        <v>22</v>
      </c>
      <c r="B17" s="5">
        <v>2.7888751157754168</v>
      </c>
      <c r="C17" s="5">
        <f t="shared" si="0"/>
        <v>3.3358869052790845</v>
      </c>
      <c r="D17" s="5">
        <f t="shared" si="1"/>
        <v>0.29922189785600484</v>
      </c>
      <c r="E17" s="5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25">
      <c r="A18" s="5">
        <v>0</v>
      </c>
      <c r="B18" s="5">
        <v>5.8864907251724823</v>
      </c>
      <c r="C18" s="5">
        <f t="shared" si="0"/>
        <v>5.6964357897164257</v>
      </c>
      <c r="D18" s="5">
        <f t="shared" si="1"/>
        <v>3.6120878491205828E-2</v>
      </c>
      <c r="E18" s="5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x14ac:dyDescent="0.25">
      <c r="A19" s="5">
        <v>10</v>
      </c>
      <c r="B19" s="5">
        <v>5.3159703454569174</v>
      </c>
      <c r="C19" s="5">
        <f t="shared" si="0"/>
        <v>5.0659309440470253</v>
      </c>
      <c r="D19" s="5">
        <f t="shared" si="1"/>
        <v>6.2519702257417153E-2</v>
      </c>
      <c r="E19" s="5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25">
      <c r="A20" s="5">
        <v>12</v>
      </c>
      <c r="B20" s="5">
        <v>3.8864907251724818</v>
      </c>
      <c r="C20" s="5">
        <f t="shared" si="0"/>
        <v>4.3032162170840165</v>
      </c>
      <c r="D20" s="5">
        <f t="shared" si="1"/>
        <v>0.17366013560891053</v>
      </c>
      <c r="E20" s="5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x14ac:dyDescent="0.25">
      <c r="A21" s="5">
        <v>14</v>
      </c>
      <c r="B21" s="5">
        <v>3.6020599913279625</v>
      </c>
      <c r="C21" s="5">
        <f t="shared" si="0"/>
        <v>3.7720644978154656</v>
      </c>
      <c r="D21" s="5">
        <f t="shared" si="1"/>
        <v>2.8901532226059481E-2</v>
      </c>
      <c r="E21" s="5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5">
        <v>16</v>
      </c>
      <c r="B22" s="5">
        <v>3.9469432706978256</v>
      </c>
      <c r="C22" s="5">
        <f t="shared" si="0"/>
        <v>3.7005197505744869</v>
      </c>
      <c r="D22" s="5">
        <f t="shared" si="1"/>
        <v>6.07245512699775E-2</v>
      </c>
      <c r="E22" s="5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5">
        <v>18</v>
      </c>
      <c r="B23" s="5">
        <v>2.8750612633917001</v>
      </c>
      <c r="C23" s="5">
        <f t="shared" si="0"/>
        <v>3.6231993777416269</v>
      </c>
      <c r="D23" s="5">
        <f t="shared" si="1"/>
        <v>0.55971063814306421</v>
      </c>
      <c r="E23" s="5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5">
        <v>20</v>
      </c>
      <c r="B24" s="5">
        <v>3.6020599913279625</v>
      </c>
      <c r="C24" s="5">
        <f t="shared" si="0"/>
        <v>3.5061050662993645</v>
      </c>
      <c r="D24" s="5">
        <f t="shared" si="1"/>
        <v>9.2073476372438699E-3</v>
      </c>
      <c r="E24" s="5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5">
        <v>22</v>
      </c>
      <c r="B25" s="5">
        <v>3.4983105537896004</v>
      </c>
      <c r="C25" s="5">
        <f t="shared" si="0"/>
        <v>3.3358869052790845</v>
      </c>
      <c r="D25" s="5">
        <f t="shared" si="1"/>
        <v>2.6381441595467625E-2</v>
      </c>
      <c r="E25" s="5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x14ac:dyDescent="0.25">
      <c r="A26" s="3" t="s">
        <v>6</v>
      </c>
      <c r="B26" s="5"/>
      <c r="C26" s="5"/>
      <c r="D26" s="5">
        <f>SUM(D2:D25)</f>
        <v>2.1283062866661986</v>
      </c>
      <c r="E26" s="5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5"/>
      <c r="B27" s="5"/>
      <c r="C27" s="5"/>
      <c r="D27" s="5"/>
      <c r="E27" s="5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5"/>
      <c r="B28" s="5"/>
      <c r="C28" s="5"/>
      <c r="D28" s="5"/>
      <c r="E28" s="5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25">
      <c r="A29" s="5">
        <v>0</v>
      </c>
      <c r="B29" s="5"/>
      <c r="C29" s="5">
        <f>LOG((10^$G$5)/(1+10^$G$2)*(10^(-1*(A29/$G$3)^$G$4+$G$2)+10^(-1*(A29/$G$6)^$G$4)))</f>
        <v>5.6964357897164257</v>
      </c>
      <c r="D29" s="5"/>
      <c r="E29" s="5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25">
      <c r="A30" s="5">
        <v>0.22</v>
      </c>
      <c r="B30" s="5"/>
      <c r="C30" s="5">
        <f t="shared" ref="C30:C93" si="2">LOG((10^$G$5)/(1+10^$G$2)*(10^(-1*(A30/$G$3)^$G$4+$G$2)+10^(-1*(A30/$G$6)^$G$4)))</f>
        <v>5.6964357810288071</v>
      </c>
      <c r="D30" s="5"/>
      <c r="E30" s="5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25">
      <c r="A31" s="5">
        <v>0.44</v>
      </c>
      <c r="B31" s="5"/>
      <c r="C31" s="5">
        <f t="shared" si="2"/>
        <v>5.6964355565154614</v>
      </c>
      <c r="D31" s="5"/>
      <c r="E31" s="5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5">
        <v>0.66</v>
      </c>
      <c r="B32" s="5"/>
      <c r="C32" s="5">
        <f t="shared" si="2"/>
        <v>5.6964341918442303</v>
      </c>
      <c r="D32" s="5"/>
      <c r="E32" s="5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5">
        <v>0.88</v>
      </c>
      <c r="B33" s="5"/>
      <c r="C33" s="5">
        <f t="shared" si="2"/>
        <v>5.6964295299251351</v>
      </c>
      <c r="D33" s="5"/>
      <c r="E33" s="5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25">
      <c r="A34" s="5">
        <v>1.1000000000000001</v>
      </c>
      <c r="B34" s="5"/>
      <c r="C34" s="5">
        <f t="shared" si="2"/>
        <v>5.6964177371000027</v>
      </c>
      <c r="D34" s="5"/>
      <c r="E34" s="5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25">
      <c r="A35" s="5">
        <v>1.32</v>
      </c>
      <c r="B35" s="5"/>
      <c r="C35" s="5">
        <f t="shared" si="2"/>
        <v>5.6963928982069545</v>
      </c>
      <c r="D35" s="5"/>
      <c r="E35" s="5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25">
      <c r="A36" s="5">
        <v>1.54</v>
      </c>
      <c r="B36" s="5"/>
      <c r="C36" s="5">
        <f t="shared" si="2"/>
        <v>5.6963466375494027</v>
      </c>
      <c r="D36" s="5"/>
      <c r="E36" s="5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5">
        <v>1.76</v>
      </c>
      <c r="B37" s="5"/>
      <c r="C37" s="5">
        <f t="shared" si="2"/>
        <v>5.6962677591118407</v>
      </c>
      <c r="D37" s="5"/>
      <c r="E37" s="5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25">
      <c r="A38" s="5">
        <v>1.98</v>
      </c>
      <c r="B38" s="5"/>
      <c r="C38" s="5">
        <f t="shared" si="2"/>
        <v>5.696141901979229</v>
      </c>
      <c r="D38" s="5"/>
      <c r="E38" s="5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5">
        <v>2.2000000000000002</v>
      </c>
      <c r="B39" s="5"/>
      <c r="C39" s="5">
        <f t="shared" si="2"/>
        <v>5.6959512082699906</v>
      </c>
      <c r="D39" s="5"/>
      <c r="E39" s="5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5">
        <v>2.4200000000000004</v>
      </c>
      <c r="B40" s="5"/>
      <c r="C40" s="5">
        <f t="shared" si="2"/>
        <v>5.6956740016893308</v>
      </c>
      <c r="D40" s="5"/>
      <c r="E40" s="5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25">
      <c r="A41" s="5">
        <v>2.6400000000000006</v>
      </c>
      <c r="B41" s="5"/>
      <c r="C41" s="5">
        <f t="shared" si="2"/>
        <v>5.6952844753232714</v>
      </c>
      <c r="D41" s="5"/>
      <c r="E41" s="5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25">
      <c r="A42" s="5">
        <v>2.8600000000000008</v>
      </c>
      <c r="B42" s="5"/>
      <c r="C42" s="5">
        <f t="shared" si="2"/>
        <v>5.6947523876495625</v>
      </c>
      <c r="D42" s="5"/>
      <c r="E42" s="5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25">
      <c r="A43" s="5">
        <v>3.080000000000001</v>
      </c>
      <c r="B43" s="5"/>
      <c r="C43" s="5">
        <f t="shared" si="2"/>
        <v>5.6940427660039692</v>
      </c>
      <c r="D43" s="5"/>
      <c r="E43" s="5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5">
        <v>3.3000000000000012</v>
      </c>
      <c r="B44" s="5"/>
      <c r="C44" s="5">
        <f t="shared" si="2"/>
        <v>5.6931156169455086</v>
      </c>
      <c r="D44" s="5"/>
      <c r="E44" s="5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25">
      <c r="A45" s="5">
        <v>3.5200000000000014</v>
      </c>
      <c r="B45" s="5"/>
      <c r="C45" s="5">
        <f t="shared" si="2"/>
        <v>5.6919256431339544</v>
      </c>
      <c r="D45" s="5"/>
      <c r="E45" s="5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x14ac:dyDescent="0.25">
      <c r="A46" s="5">
        <v>3.7400000000000015</v>
      </c>
      <c r="B46" s="5"/>
      <c r="C46" s="5">
        <f t="shared" si="2"/>
        <v>5.690421966481999</v>
      </c>
      <c r="D46" s="5"/>
      <c r="E46" s="5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5">
        <v>3.9600000000000017</v>
      </c>
      <c r="B47" s="5"/>
      <c r="C47" s="5">
        <f t="shared" si="2"/>
        <v>5.6885478574832717</v>
      </c>
      <c r="D47" s="5"/>
      <c r="E47" s="5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A48" s="5">
        <v>4.1800000000000015</v>
      </c>
      <c r="B48" s="5"/>
      <c r="C48" s="5">
        <f t="shared" si="2"/>
        <v>5.6862404707545782</v>
      </c>
      <c r="D48" s="5"/>
      <c r="E48" s="5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5">
        <v>4.4000000000000012</v>
      </c>
      <c r="B49" s="5"/>
      <c r="C49" s="5">
        <f t="shared" si="2"/>
        <v>5.683430586974108</v>
      </c>
      <c r="D49" s="5"/>
      <c r="E49" s="5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5">
        <v>4.620000000000001</v>
      </c>
      <c r="B50" s="5"/>
      <c r="C50" s="5">
        <f t="shared" si="2"/>
        <v>5.6800423615550519</v>
      </c>
      <c r="D50" s="5"/>
      <c r="E50" s="5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5">
        <v>4.8400000000000007</v>
      </c>
      <c r="B51" s="5"/>
      <c r="C51" s="5">
        <f t="shared" si="2"/>
        <v>5.6759930805753473</v>
      </c>
      <c r="D51" s="5"/>
      <c r="E51" s="5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5">
        <v>5.0600000000000005</v>
      </c>
      <c r="B52" s="5"/>
      <c r="C52" s="5">
        <f t="shared" si="2"/>
        <v>5.6711929247004162</v>
      </c>
      <c r="D52" s="5"/>
      <c r="E52" s="5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5">
        <v>5.28</v>
      </c>
      <c r="B53" s="5"/>
      <c r="C53" s="5">
        <f t="shared" si="2"/>
        <v>5.6655447421010008</v>
      </c>
      <c r="D53" s="5"/>
      <c r="E53" s="5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5">
        <v>5.5</v>
      </c>
      <c r="B54" s="5"/>
      <c r="C54" s="5">
        <f t="shared" si="2"/>
        <v>5.658943831701273</v>
      </c>
      <c r="D54" s="5"/>
      <c r="E54" s="5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5">
        <v>5.72</v>
      </c>
      <c r="B55" s="5"/>
      <c r="C55" s="5">
        <f t="shared" si="2"/>
        <v>5.6512777385180799</v>
      </c>
      <c r="D55" s="5"/>
      <c r="E55" s="5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5">
        <v>5.9399999999999995</v>
      </c>
      <c r="B56" s="5"/>
      <c r="C56" s="5">
        <f t="shared" si="2"/>
        <v>5.6424260634037839</v>
      </c>
      <c r="D56" s="5"/>
      <c r="E56" s="5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5">
        <v>6.1599999999999993</v>
      </c>
      <c r="B57" s="5"/>
      <c r="C57" s="5">
        <f t="shared" si="2"/>
        <v>5.6322602902281433</v>
      </c>
      <c r="D57" s="5"/>
      <c r="E57" s="5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5">
        <v>6.379999999999999</v>
      </c>
      <c r="B58" s="5"/>
      <c r="C58" s="5">
        <f t="shared" si="2"/>
        <v>5.6206436344909285</v>
      </c>
      <c r="D58" s="5"/>
      <c r="E58" s="5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5">
        <v>6.5999999999999988</v>
      </c>
      <c r="B59" s="5"/>
      <c r="C59" s="5">
        <f t="shared" si="2"/>
        <v>5.6074309186323648</v>
      </c>
      <c r="D59" s="5"/>
      <c r="E59" s="5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5">
        <v>6.8199999999999985</v>
      </c>
      <c r="B60" s="5"/>
      <c r="C60" s="5">
        <f t="shared" si="2"/>
        <v>5.592468481021835</v>
      </c>
      <c r="D60" s="5"/>
      <c r="E60" s="5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5">
      <c r="A61" s="5">
        <v>7.0399999999999983</v>
      </c>
      <c r="B61" s="5"/>
      <c r="C61" s="5">
        <f t="shared" si="2"/>
        <v>5.5755941279231021</v>
      </c>
      <c r="D61" s="5"/>
      <c r="E61" s="5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5">
        <v>7.259999999999998</v>
      </c>
      <c r="B62" s="5"/>
      <c r="C62" s="5">
        <f t="shared" si="2"/>
        <v>5.5566371408907589</v>
      </c>
      <c r="D62" s="5"/>
      <c r="E62" s="5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25">
      <c r="A63" s="5">
        <v>7.4799999999999978</v>
      </c>
      <c r="B63" s="5"/>
      <c r="C63" s="5">
        <f t="shared" si="2"/>
        <v>5.5354183563791377</v>
      </c>
      <c r="D63" s="5"/>
      <c r="E63" s="5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5">
      <c r="A64" s="5">
        <v>7.6999999999999975</v>
      </c>
      <c r="B64" s="5"/>
      <c r="C64" s="5">
        <f t="shared" si="2"/>
        <v>5.511750340313486</v>
      </c>
      <c r="D64" s="5"/>
      <c r="E64" s="5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25">
      <c r="A65" s="5">
        <v>7.9199999999999973</v>
      </c>
      <c r="B65" s="5"/>
      <c r="C65" s="5">
        <f t="shared" si="2"/>
        <v>5.4854376886589433</v>
      </c>
      <c r="D65" s="5"/>
      <c r="E65" s="5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25">
      <c r="A66" s="5">
        <v>8.139999999999997</v>
      </c>
      <c r="B66" s="5"/>
      <c r="C66" s="5">
        <f t="shared" si="2"/>
        <v>5.45627749659619</v>
      </c>
      <c r="D66" s="5"/>
      <c r="E66" s="5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25">
      <c r="A67" s="5">
        <v>8.3599999999999977</v>
      </c>
      <c r="B67" s="5"/>
      <c r="C67" s="5">
        <f t="shared" si="2"/>
        <v>5.4240600551728235</v>
      </c>
      <c r="D67" s="5"/>
      <c r="E67" s="5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5">
      <c r="A68" s="5">
        <v>8.5799999999999983</v>
      </c>
      <c r="B68" s="5"/>
      <c r="C68" s="5">
        <f t="shared" si="2"/>
        <v>5.3885698572691076</v>
      </c>
      <c r="D68" s="5"/>
      <c r="E68" s="5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5">
      <c r="A69" s="5">
        <v>8.7999999999999989</v>
      </c>
      <c r="B69" s="5"/>
      <c r="C69" s="5">
        <f t="shared" si="2"/>
        <v>5.3495870273191146</v>
      </c>
      <c r="D69" s="5"/>
      <c r="E69" s="5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5">
      <c r="A70" s="5">
        <v>9.02</v>
      </c>
      <c r="B70" s="5"/>
      <c r="C70" s="5">
        <f t="shared" si="2"/>
        <v>5.3068893356781137</v>
      </c>
      <c r="D70" s="5"/>
      <c r="E70" s="5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5">
      <c r="A71" s="5">
        <v>9.24</v>
      </c>
      <c r="B71" s="5"/>
      <c r="C71" s="5">
        <f t="shared" si="2"/>
        <v>5.2602550248588145</v>
      </c>
      <c r="D71" s="5"/>
      <c r="E71" s="5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5">
      <c r="A72" s="5">
        <v>9.4600000000000009</v>
      </c>
      <c r="B72" s="5"/>
      <c r="C72" s="5">
        <f t="shared" si="2"/>
        <v>5.2094667695944556</v>
      </c>
      <c r="D72" s="5"/>
      <c r="E72" s="5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5">
      <c r="A73" s="5">
        <v>9.6800000000000015</v>
      </c>
      <c r="B73" s="5"/>
      <c r="C73" s="5">
        <f t="shared" si="2"/>
        <v>5.1543172275652722</v>
      </c>
      <c r="D73" s="5"/>
      <c r="E73" s="5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5">
      <c r="A74" s="5">
        <v>9.9000000000000021</v>
      </c>
      <c r="B74" s="5"/>
      <c r="C74" s="5">
        <f t="shared" si="2"/>
        <v>5.0946168281028932</v>
      </c>
      <c r="D74" s="5"/>
      <c r="E74" s="5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5">
      <c r="A75" s="5">
        <v>10.120000000000003</v>
      </c>
      <c r="B75" s="5"/>
      <c r="C75" s="5">
        <f t="shared" si="2"/>
        <v>5.0302047109059034</v>
      </c>
      <c r="D75" s="5"/>
      <c r="E75" s="5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5">
      <c r="A76" s="5">
        <v>10.340000000000003</v>
      </c>
      <c r="B76" s="5"/>
      <c r="C76" s="5">
        <f t="shared" si="2"/>
        <v>4.9609640840666964</v>
      </c>
      <c r="D76" s="5"/>
      <c r="E76" s="5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5">
      <c r="A77" s="5">
        <v>10.560000000000004</v>
      </c>
      <c r="B77" s="5"/>
      <c r="C77" s="5">
        <f t="shared" si="2"/>
        <v>4.8868437276339991</v>
      </c>
      <c r="D77" s="5"/>
      <c r="E77" s="5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5">
      <c r="A78" s="5">
        <v>10.780000000000005</v>
      </c>
      <c r="B78" s="5"/>
      <c r="C78" s="5">
        <f t="shared" si="2"/>
        <v>4.807887894171321</v>
      </c>
      <c r="D78" s="5"/>
      <c r="E78" s="5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5">
      <c r="A79" s="5">
        <v>11.000000000000005</v>
      </c>
      <c r="B79" s="5"/>
      <c r="C79" s="5">
        <f t="shared" si="2"/>
        <v>4.7242773208896418</v>
      </c>
      <c r="D79" s="5"/>
      <c r="E79" s="5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5">
      <c r="A80" s="5">
        <v>11.220000000000006</v>
      </c>
      <c r="B80" s="5"/>
      <c r="C80" s="5">
        <f t="shared" si="2"/>
        <v>4.6363841184560464</v>
      </c>
      <c r="D80" s="5"/>
      <c r="E80" s="5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5">
      <c r="A81" s="5">
        <v>11.440000000000007</v>
      </c>
      <c r="B81" s="5"/>
      <c r="C81" s="5">
        <f t="shared" si="2"/>
        <v>4.5448421601782885</v>
      </c>
      <c r="D81" s="5"/>
      <c r="E81" s="5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5">
      <c r="A82" s="5">
        <v>11.660000000000007</v>
      </c>
      <c r="B82" s="5"/>
      <c r="C82" s="5">
        <f t="shared" si="2"/>
        <v>4.4506307812446702</v>
      </c>
      <c r="D82" s="5"/>
      <c r="E82" s="5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5">
      <c r="A83" s="5">
        <v>11.880000000000008</v>
      </c>
      <c r="B83" s="5"/>
      <c r="C83" s="5">
        <f t="shared" si="2"/>
        <v>4.3551608310238246</v>
      </c>
      <c r="D83" s="5"/>
      <c r="E83" s="5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5">
      <c r="A84" s="5">
        <v>12.100000000000009</v>
      </c>
      <c r="B84" s="5"/>
      <c r="C84" s="5">
        <f t="shared" si="2"/>
        <v>4.2603361836574196</v>
      </c>
      <c r="D84" s="5"/>
      <c r="E84" s="5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5">
      <c r="A85" s="5">
        <v>12.320000000000009</v>
      </c>
      <c r="B85" s="5"/>
      <c r="C85" s="5">
        <f t="shared" si="2"/>
        <v>4.1685419285711722</v>
      </c>
      <c r="D85" s="5"/>
      <c r="E85" s="5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5">
      <c r="A86" s="5">
        <v>12.54000000000001</v>
      </c>
      <c r="B86" s="5"/>
      <c r="C86" s="5">
        <f t="shared" si="2"/>
        <v>4.0824942265423951</v>
      </c>
      <c r="D86" s="5"/>
      <c r="E86" s="5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5">
      <c r="A87" s="5">
        <v>12.76000000000001</v>
      </c>
      <c r="B87" s="5"/>
      <c r="C87" s="5">
        <f t="shared" si="2"/>
        <v>4.0049036022976185</v>
      </c>
      <c r="D87" s="5"/>
      <c r="E87" s="5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25">
      <c r="A88" s="5">
        <v>12.980000000000011</v>
      </c>
      <c r="B88" s="5"/>
      <c r="C88" s="5">
        <f t="shared" si="2"/>
        <v>3.9379825499828787</v>
      </c>
      <c r="D88" s="5"/>
      <c r="E88" s="5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25">
      <c r="A89" s="5">
        <v>13.200000000000012</v>
      </c>
      <c r="B89" s="5"/>
      <c r="C89" s="5">
        <f t="shared" si="2"/>
        <v>3.8829533833793635</v>
      </c>
      <c r="D89" s="5"/>
      <c r="E89" s="5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25">
      <c r="A90" s="5">
        <v>13.420000000000012</v>
      </c>
      <c r="B90" s="5"/>
      <c r="C90" s="5">
        <f t="shared" si="2"/>
        <v>3.8397846407505356</v>
      </c>
      <c r="D90" s="5"/>
      <c r="E90" s="5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25">
      <c r="A91" s="5">
        <v>13.640000000000013</v>
      </c>
      <c r="B91" s="5"/>
      <c r="C91" s="5">
        <f t="shared" si="2"/>
        <v>3.8072977963474015</v>
      </c>
      <c r="D91" s="5"/>
      <c r="E91" s="5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25">
      <c r="A92" s="5">
        <v>13.860000000000014</v>
      </c>
      <c r="B92" s="5"/>
      <c r="C92" s="5">
        <f t="shared" si="2"/>
        <v>3.7835790326374039</v>
      </c>
      <c r="D92" s="5"/>
      <c r="E92" s="5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5">
      <c r="A93" s="5">
        <v>14.080000000000014</v>
      </c>
      <c r="B93" s="5"/>
      <c r="C93" s="5">
        <f t="shared" si="2"/>
        <v>3.7664810434761842</v>
      </c>
      <c r="D93" s="5"/>
      <c r="E93" s="5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25">
      <c r="A94" s="5">
        <v>14.300000000000015</v>
      </c>
      <c r="B94" s="5"/>
      <c r="C94" s="5">
        <f t="shared" ref="C94:C129" si="3">LOG((10^$G$5)/(1+10^$G$2)*(10^(-1*(A94/$G$3)^$G$4+$G$2)+10^(-1*(A94/$G$6)^$G$4)))</f>
        <v>3.754016965895512</v>
      </c>
      <c r="D94" s="5"/>
      <c r="E94" s="5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25">
      <c r="A95" s="5">
        <v>14.520000000000016</v>
      </c>
      <c r="B95" s="5"/>
      <c r="C95" s="5">
        <f t="shared" si="3"/>
        <v>3.744568511502278</v>
      </c>
      <c r="D95" s="5"/>
      <c r="E95" s="5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25">
      <c r="A96" s="5">
        <v>14.740000000000016</v>
      </c>
      <c r="B96" s="5"/>
      <c r="C96" s="5">
        <f t="shared" si="3"/>
        <v>3.7369344156621538</v>
      </c>
      <c r="D96" s="5"/>
      <c r="E96" s="5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x14ac:dyDescent="0.25">
      <c r="A97" s="5">
        <v>14.960000000000017</v>
      </c>
      <c r="B97" s="5"/>
      <c r="C97" s="5">
        <f t="shared" si="3"/>
        <v>3.7302844824100219</v>
      </c>
      <c r="D97" s="5"/>
      <c r="E97" s="5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25">
      <c r="A98" s="5">
        <v>15.180000000000017</v>
      </c>
      <c r="B98" s="5"/>
      <c r="C98" s="5">
        <f t="shared" si="3"/>
        <v>3.7240769788826809</v>
      </c>
      <c r="D98" s="5"/>
      <c r="E98" s="5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25">
      <c r="A99" s="5">
        <v>15.400000000000018</v>
      </c>
      <c r="B99" s="5"/>
      <c r="C99" s="5">
        <f t="shared" si="3"/>
        <v>3.717974677148232</v>
      </c>
      <c r="D99" s="5"/>
      <c r="E99" s="5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25">
      <c r="A100" s="5">
        <v>15.620000000000019</v>
      </c>
      <c r="B100" s="5"/>
      <c r="C100" s="5">
        <f t="shared" si="3"/>
        <v>3.7117753715685984</v>
      </c>
      <c r="D100" s="5"/>
      <c r="E100" s="5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x14ac:dyDescent="0.25">
      <c r="A101" s="5">
        <v>15.840000000000019</v>
      </c>
      <c r="B101" s="5"/>
      <c r="C101" s="5">
        <f t="shared" si="3"/>
        <v>3.7053607636379335</v>
      </c>
      <c r="D101" s="5"/>
      <c r="E101" s="5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25">
      <c r="A102" s="5">
        <v>16.06000000000002</v>
      </c>
      <c r="B102" s="5"/>
      <c r="C102" s="5">
        <f t="shared" si="3"/>
        <v>3.6986618712591195</v>
      </c>
      <c r="D102" s="5"/>
      <c r="E102" s="5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25">
      <c r="A103" s="5">
        <v>16.280000000000019</v>
      </c>
      <c r="B103" s="5"/>
      <c r="C103" s="5">
        <f t="shared" si="3"/>
        <v>3.6916371584780272</v>
      </c>
      <c r="D103" s="5"/>
      <c r="E103" s="5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25">
      <c r="A104" s="5">
        <v>16.500000000000018</v>
      </c>
      <c r="B104" s="5"/>
      <c r="C104" s="5">
        <f t="shared" si="3"/>
        <v>3.6842595221764176</v>
      </c>
      <c r="D104" s="5"/>
      <c r="E104" s="5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25">
      <c r="A105" s="5">
        <v>16.720000000000017</v>
      </c>
      <c r="B105" s="5"/>
      <c r="C105" s="5">
        <f t="shared" si="3"/>
        <v>3.6765089813602647</v>
      </c>
      <c r="D105" s="5"/>
      <c r="E105" s="5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25">
      <c r="A106" s="5">
        <v>16.940000000000015</v>
      </c>
      <c r="B106" s="5"/>
      <c r="C106" s="5">
        <f t="shared" si="3"/>
        <v>3.6683687948916868</v>
      </c>
      <c r="D106" s="5"/>
      <c r="E106" s="5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25">
      <c r="A107" s="5">
        <v>17.160000000000014</v>
      </c>
      <c r="B107" s="5"/>
      <c r="C107" s="5">
        <f t="shared" si="3"/>
        <v>3.6598235122763336</v>
      </c>
      <c r="D107" s="5"/>
      <c r="E107" s="5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25">
      <c r="A108" s="5">
        <v>17.380000000000013</v>
      </c>
      <c r="B108" s="5"/>
      <c r="C108" s="5">
        <f t="shared" si="3"/>
        <v>3.6508580484175623</v>
      </c>
      <c r="D108" s="5"/>
      <c r="E108" s="5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25">
      <c r="A109" s="5">
        <v>17.600000000000012</v>
      </c>
      <c r="B109" s="5"/>
      <c r="C109" s="5">
        <f t="shared" si="3"/>
        <v>3.641457268204686</v>
      </c>
      <c r="D109" s="5"/>
      <c r="E109" s="5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25">
      <c r="A110" s="5">
        <v>17.820000000000011</v>
      </c>
      <c r="B110" s="5"/>
      <c r="C110" s="5">
        <f t="shared" si="3"/>
        <v>3.6316058096492432</v>
      </c>
      <c r="D110" s="5"/>
      <c r="E110" s="5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25">
      <c r="A111" s="5">
        <v>18.04000000000001</v>
      </c>
      <c r="B111" s="5"/>
      <c r="C111" s="5">
        <f t="shared" si="3"/>
        <v>3.6212880118433808</v>
      </c>
      <c r="D111" s="5"/>
      <c r="E111" s="5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25">
      <c r="A112" s="5">
        <v>18.260000000000009</v>
      </c>
      <c r="B112" s="5"/>
      <c r="C112" s="5">
        <f t="shared" si="3"/>
        <v>3.6104878861379017</v>
      </c>
      <c r="D112" s="5"/>
      <c r="E112" s="5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25">
      <c r="A113" s="5">
        <v>18.480000000000008</v>
      </c>
      <c r="B113" s="5"/>
      <c r="C113" s="5">
        <f t="shared" si="3"/>
        <v>3.5991891040249837</v>
      </c>
      <c r="D113" s="5"/>
      <c r="E113" s="5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25">
      <c r="A114" s="5">
        <v>18.700000000000006</v>
      </c>
      <c r="B114" s="5"/>
      <c r="C114" s="5">
        <f t="shared" si="3"/>
        <v>3.5873749910681476</v>
      </c>
      <c r="D114" s="5"/>
      <c r="E114" s="5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25">
      <c r="A115" s="5">
        <v>18.920000000000005</v>
      </c>
      <c r="B115" s="5"/>
      <c r="C115" s="5">
        <f t="shared" si="3"/>
        <v>3.575028522882624</v>
      </c>
      <c r="D115" s="5"/>
      <c r="E115" s="5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25">
      <c r="A116" s="5">
        <v>19.140000000000004</v>
      </c>
      <c r="B116" s="5"/>
      <c r="C116" s="5">
        <f t="shared" si="3"/>
        <v>3.562132321768964</v>
      </c>
      <c r="D116" s="5"/>
      <c r="E116" s="5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25">
      <c r="A117" s="5">
        <v>19.360000000000003</v>
      </c>
      <c r="B117" s="5"/>
      <c r="C117" s="5">
        <f t="shared" si="3"/>
        <v>3.5486686535451795</v>
      </c>
      <c r="D117" s="5"/>
      <c r="E117" s="5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25">
      <c r="A118" s="5">
        <v>19.580000000000002</v>
      </c>
      <c r="B118" s="5"/>
      <c r="C118" s="5">
        <f t="shared" si="3"/>
        <v>3.5346194244397537</v>
      </c>
      <c r="D118" s="5"/>
      <c r="E118" s="5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25">
      <c r="A119" s="5">
        <v>19.8</v>
      </c>
      <c r="B119" s="5"/>
      <c r="C119" s="5">
        <f t="shared" si="3"/>
        <v>3.5199661780067957</v>
      </c>
      <c r="D119" s="5"/>
      <c r="E119" s="5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25">
      <c r="A120" s="5">
        <v>20.02</v>
      </c>
      <c r="B120" s="5"/>
      <c r="C120" s="5">
        <f t="shared" si="3"/>
        <v>3.5046900920531443</v>
      </c>
      <c r="D120" s="5"/>
      <c r="E120" s="5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25">
      <c r="A121" s="5">
        <v>20.239999999999998</v>
      </c>
      <c r="B121" s="5"/>
      <c r="C121" s="5">
        <f t="shared" si="3"/>
        <v>3.4887719755748905</v>
      </c>
      <c r="D121" s="5"/>
      <c r="E121" s="5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25">
      <c r="A122" s="5">
        <v>20.459999999999997</v>
      </c>
      <c r="B122" s="5"/>
      <c r="C122" s="5">
        <f t="shared" si="3"/>
        <v>3.4721922657026472</v>
      </c>
      <c r="D122" s="5"/>
      <c r="E122" s="5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25">
      <c r="A123" s="5">
        <v>20.679999999999996</v>
      </c>
      <c r="B123" s="5"/>
      <c r="C123" s="5">
        <f t="shared" si="3"/>
        <v>3.4549310246553513</v>
      </c>
      <c r="D123" s="5"/>
      <c r="E123" s="5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25">
      <c r="A124" s="5">
        <v>20.899999999999995</v>
      </c>
      <c r="B124" s="5"/>
      <c r="C124" s="5">
        <f t="shared" si="3"/>
        <v>3.4369679367024473</v>
      </c>
      <c r="D124" s="5"/>
      <c r="E124" s="5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5">
      <c r="A125" s="5">
        <v>21.119999999999994</v>
      </c>
      <c r="B125" s="5"/>
      <c r="C125" s="5">
        <f t="shared" si="3"/>
        <v>3.4182823051343423</v>
      </c>
      <c r="D125" s="5"/>
      <c r="E125" s="5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5">
      <c r="A126" s="5">
        <v>21.339999999999993</v>
      </c>
      <c r="B126" s="5"/>
      <c r="C126" s="5">
        <f t="shared" si="3"/>
        <v>3.3988530492410267</v>
      </c>
      <c r="D126" s="5"/>
      <c r="E126" s="5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5">
      <c r="A127" s="5">
        <v>21.559999999999992</v>
      </c>
      <c r="B127" s="5"/>
      <c r="C127" s="5">
        <f t="shared" si="3"/>
        <v>3.3786587012987455</v>
      </c>
      <c r="D127" s="5"/>
      <c r="E127" s="5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5">
      <c r="A128" s="5">
        <v>21.77999999999999</v>
      </c>
      <c r="B128" s="5"/>
      <c r="C128" s="5">
        <f t="shared" si="3"/>
        <v>3.357677403564614</v>
      </c>
      <c r="D128" s="5"/>
      <c r="E128" s="5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5">
      <c r="A129" s="5">
        <v>21.999999999999989</v>
      </c>
      <c r="B129" s="5"/>
      <c r="C129" s="5">
        <f t="shared" si="3"/>
        <v>3.3358869052790854</v>
      </c>
      <c r="D129" s="5"/>
      <c r="E129" s="5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</sheetData>
  <mergeCells count="1">
    <mergeCell ref="F12:L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80" zoomScaleNormal="80" workbookViewId="0">
      <selection activeCell="C2" sqref="C2:C25"/>
    </sheetView>
  </sheetViews>
  <sheetFormatPr defaultRowHeight="15" x14ac:dyDescent="0.25"/>
  <cols>
    <col min="1" max="1" width="9.140625" style="1"/>
    <col min="2" max="2" width="10.5703125" style="1" bestFit="1" customWidth="1"/>
    <col min="3" max="3" width="11.42578125" style="1" bestFit="1" customWidth="1"/>
    <col min="4" max="4" width="13.7109375" style="1" bestFit="1" customWidth="1"/>
    <col min="5" max="16384" width="9.140625" style="1"/>
  </cols>
  <sheetData>
    <row r="1" spans="1:16" x14ac:dyDescent="0.25">
      <c r="A1" s="1" t="s">
        <v>2</v>
      </c>
      <c r="B1" s="1" t="s">
        <v>33</v>
      </c>
      <c r="C1" s="1" t="s">
        <v>34</v>
      </c>
      <c r="D1" s="1" t="s">
        <v>37</v>
      </c>
      <c r="E1" s="9" t="s">
        <v>0</v>
      </c>
      <c r="F1" s="1" t="s">
        <v>1</v>
      </c>
    </row>
    <row r="2" spans="1:16" x14ac:dyDescent="0.25">
      <c r="A2" s="9">
        <v>13136</v>
      </c>
      <c r="B2" s="1" t="s">
        <v>30</v>
      </c>
      <c r="C2" s="1" t="s">
        <v>39</v>
      </c>
      <c r="D2" s="9" t="s">
        <v>38</v>
      </c>
      <c r="E2" s="12">
        <v>0</v>
      </c>
      <c r="F2" s="11">
        <v>5.7242758696007892</v>
      </c>
      <c r="J2" s="10"/>
      <c r="K2" s="10"/>
      <c r="P2" s="10"/>
    </row>
    <row r="3" spans="1:16" x14ac:dyDescent="0.25">
      <c r="A3" s="9">
        <v>13136</v>
      </c>
      <c r="B3" s="9" t="s">
        <v>30</v>
      </c>
      <c r="C3" s="1" t="s">
        <v>39</v>
      </c>
      <c r="D3" s="9" t="s">
        <v>38</v>
      </c>
      <c r="E3" s="12">
        <v>10</v>
      </c>
      <c r="F3" s="11">
        <v>5.0413926851582254</v>
      </c>
      <c r="J3" s="10"/>
      <c r="K3" s="10"/>
      <c r="P3" s="10"/>
    </row>
    <row r="4" spans="1:16" x14ac:dyDescent="0.25">
      <c r="A4" s="9">
        <v>13136</v>
      </c>
      <c r="B4" s="9" t="s">
        <v>30</v>
      </c>
      <c r="C4" s="1" t="s">
        <v>39</v>
      </c>
      <c r="D4" s="9" t="s">
        <v>38</v>
      </c>
      <c r="E4" s="12">
        <v>12</v>
      </c>
      <c r="F4" s="11">
        <v>4.7558748556724915</v>
      </c>
      <c r="J4" s="10"/>
      <c r="K4" s="10"/>
      <c r="P4" s="10"/>
    </row>
    <row r="5" spans="1:16" x14ac:dyDescent="0.25">
      <c r="A5" s="9">
        <v>13136</v>
      </c>
      <c r="B5" s="9" t="s">
        <v>30</v>
      </c>
      <c r="C5" s="1" t="s">
        <v>39</v>
      </c>
      <c r="D5" s="9" t="s">
        <v>38</v>
      </c>
      <c r="E5" s="12">
        <v>14</v>
      </c>
      <c r="F5" s="11">
        <v>4.0681858617461613</v>
      </c>
      <c r="J5" s="10"/>
      <c r="K5" s="10"/>
      <c r="P5" s="10"/>
    </row>
    <row r="6" spans="1:16" x14ac:dyDescent="0.25">
      <c r="A6" s="9">
        <v>13136</v>
      </c>
      <c r="B6" s="9" t="s">
        <v>30</v>
      </c>
      <c r="C6" s="1" t="s">
        <v>39</v>
      </c>
      <c r="D6" s="9" t="s">
        <v>38</v>
      </c>
      <c r="E6" s="12">
        <v>16</v>
      </c>
      <c r="F6" s="11">
        <v>3.9777236052888476</v>
      </c>
      <c r="J6" s="10"/>
      <c r="K6" s="10"/>
    </row>
    <row r="7" spans="1:16" x14ac:dyDescent="0.25">
      <c r="A7" s="9">
        <v>13136</v>
      </c>
      <c r="B7" s="9" t="s">
        <v>30</v>
      </c>
      <c r="C7" s="1" t="s">
        <v>39</v>
      </c>
      <c r="D7" s="9" t="s">
        <v>38</v>
      </c>
      <c r="E7" s="12">
        <v>18</v>
      </c>
      <c r="F7" s="11">
        <v>3.5854607295085006</v>
      </c>
    </row>
    <row r="8" spans="1:16" x14ac:dyDescent="0.25">
      <c r="A8" s="9">
        <v>13136</v>
      </c>
      <c r="B8" s="9" t="s">
        <v>30</v>
      </c>
      <c r="C8" s="1" t="s">
        <v>39</v>
      </c>
      <c r="D8" s="9" t="s">
        <v>38</v>
      </c>
      <c r="E8" s="12">
        <v>20</v>
      </c>
      <c r="F8" s="11">
        <v>3.8662873390841948</v>
      </c>
    </row>
    <row r="9" spans="1:16" x14ac:dyDescent="0.25">
      <c r="A9" s="9">
        <v>13136</v>
      </c>
      <c r="B9" s="9" t="s">
        <v>30</v>
      </c>
      <c r="C9" s="1" t="s">
        <v>39</v>
      </c>
      <c r="D9" s="9" t="s">
        <v>38</v>
      </c>
      <c r="E9" s="12">
        <v>22</v>
      </c>
      <c r="F9" s="11">
        <v>3.6989700043360187</v>
      </c>
    </row>
    <row r="10" spans="1:16" x14ac:dyDescent="0.25">
      <c r="A10" s="9">
        <v>13136</v>
      </c>
      <c r="B10" s="9" t="s">
        <v>31</v>
      </c>
      <c r="C10" s="1" t="s">
        <v>39</v>
      </c>
      <c r="D10" s="9" t="s">
        <v>38</v>
      </c>
      <c r="E10" s="12">
        <v>0</v>
      </c>
      <c r="F10" s="11">
        <v>5.4771212547196626</v>
      </c>
    </row>
    <row r="11" spans="1:16" x14ac:dyDescent="0.25">
      <c r="A11" s="9">
        <v>13136</v>
      </c>
      <c r="B11" s="9" t="s">
        <v>31</v>
      </c>
      <c r="C11" s="1" t="s">
        <v>39</v>
      </c>
      <c r="D11" s="9" t="s">
        <v>38</v>
      </c>
      <c r="E11" s="12">
        <v>10</v>
      </c>
      <c r="F11" s="11">
        <v>4.826074802700826</v>
      </c>
    </row>
    <row r="12" spans="1:16" x14ac:dyDescent="0.25">
      <c r="A12" s="9">
        <v>13136</v>
      </c>
      <c r="B12" s="9" t="s">
        <v>31</v>
      </c>
      <c r="C12" s="1" t="s">
        <v>39</v>
      </c>
      <c r="D12" s="9" t="s">
        <v>38</v>
      </c>
      <c r="E12" s="12">
        <v>12</v>
      </c>
      <c r="F12" s="11">
        <v>4.3010299956639813</v>
      </c>
    </row>
    <row r="13" spans="1:16" x14ac:dyDescent="0.25">
      <c r="A13" s="9">
        <v>13136</v>
      </c>
      <c r="B13" s="9" t="s">
        <v>31</v>
      </c>
      <c r="C13" s="1" t="s">
        <v>39</v>
      </c>
      <c r="D13" s="9" t="s">
        <v>38</v>
      </c>
      <c r="E13" s="12">
        <v>14</v>
      </c>
      <c r="F13" s="11">
        <v>3.4771212547196626</v>
      </c>
    </row>
    <row r="14" spans="1:16" x14ac:dyDescent="0.25">
      <c r="A14" s="9">
        <v>13136</v>
      </c>
      <c r="B14" s="9" t="s">
        <v>31</v>
      </c>
      <c r="C14" s="1" t="s">
        <v>39</v>
      </c>
      <c r="D14" s="9" t="s">
        <v>38</v>
      </c>
      <c r="E14" s="12">
        <v>16</v>
      </c>
      <c r="F14" s="11">
        <v>3.8662873390841948</v>
      </c>
    </row>
    <row r="15" spans="1:16" x14ac:dyDescent="0.25">
      <c r="A15" s="9">
        <v>13136</v>
      </c>
      <c r="B15" s="9" t="s">
        <v>31</v>
      </c>
      <c r="C15" s="1" t="s">
        <v>39</v>
      </c>
      <c r="D15" s="9" t="s">
        <v>38</v>
      </c>
      <c r="E15" s="12">
        <v>18</v>
      </c>
      <c r="F15" s="11">
        <v>3.5440680443502757</v>
      </c>
    </row>
    <row r="16" spans="1:16" x14ac:dyDescent="0.25">
      <c r="A16" s="9">
        <v>13136</v>
      </c>
      <c r="B16" s="9" t="s">
        <v>31</v>
      </c>
      <c r="C16" s="1" t="s">
        <v>39</v>
      </c>
      <c r="D16" s="9" t="s">
        <v>38</v>
      </c>
      <c r="E16" s="12">
        <v>20</v>
      </c>
      <c r="F16" s="11">
        <v>3.3979400086720375</v>
      </c>
    </row>
    <row r="17" spans="1:6" x14ac:dyDescent="0.25">
      <c r="A17" s="9">
        <v>13136</v>
      </c>
      <c r="B17" s="9" t="s">
        <v>31</v>
      </c>
      <c r="C17" s="1" t="s">
        <v>39</v>
      </c>
      <c r="D17" s="9" t="s">
        <v>38</v>
      </c>
      <c r="E17" s="12">
        <v>22</v>
      </c>
      <c r="F17" s="11">
        <v>2.7888751157754168</v>
      </c>
    </row>
    <row r="18" spans="1:6" x14ac:dyDescent="0.25">
      <c r="A18" s="9">
        <v>13136</v>
      </c>
      <c r="B18" s="9" t="s">
        <v>32</v>
      </c>
      <c r="C18" s="1" t="s">
        <v>39</v>
      </c>
      <c r="D18" s="9" t="s">
        <v>38</v>
      </c>
      <c r="E18" s="12">
        <v>0</v>
      </c>
      <c r="F18" s="11">
        <v>5.8864907251724823</v>
      </c>
    </row>
    <row r="19" spans="1:6" x14ac:dyDescent="0.25">
      <c r="A19" s="9">
        <v>13136</v>
      </c>
      <c r="B19" s="9" t="s">
        <v>32</v>
      </c>
      <c r="C19" s="1" t="s">
        <v>39</v>
      </c>
      <c r="D19" s="9" t="s">
        <v>38</v>
      </c>
      <c r="E19" s="12">
        <v>10</v>
      </c>
      <c r="F19" s="11">
        <v>5.3159703454569174</v>
      </c>
    </row>
    <row r="20" spans="1:6" x14ac:dyDescent="0.25">
      <c r="A20" s="9">
        <v>13136</v>
      </c>
      <c r="B20" s="9" t="s">
        <v>32</v>
      </c>
      <c r="C20" s="1" t="s">
        <v>39</v>
      </c>
      <c r="D20" s="9" t="s">
        <v>38</v>
      </c>
      <c r="E20" s="12">
        <v>12</v>
      </c>
      <c r="F20" s="11">
        <v>3.8864907251724818</v>
      </c>
    </row>
    <row r="21" spans="1:6" x14ac:dyDescent="0.25">
      <c r="A21" s="9">
        <v>13136</v>
      </c>
      <c r="B21" s="9" t="s">
        <v>32</v>
      </c>
      <c r="C21" s="1" t="s">
        <v>39</v>
      </c>
      <c r="D21" s="9" t="s">
        <v>38</v>
      </c>
      <c r="E21" s="12">
        <v>14</v>
      </c>
      <c r="F21" s="11">
        <v>3.6020599913279625</v>
      </c>
    </row>
    <row r="22" spans="1:6" x14ac:dyDescent="0.25">
      <c r="A22" s="9">
        <v>13136</v>
      </c>
      <c r="B22" s="9" t="s">
        <v>32</v>
      </c>
      <c r="C22" s="1" t="s">
        <v>39</v>
      </c>
      <c r="D22" s="9" t="s">
        <v>38</v>
      </c>
      <c r="E22" s="12">
        <v>16</v>
      </c>
      <c r="F22" s="11">
        <v>3.9469432706978256</v>
      </c>
    </row>
    <row r="23" spans="1:6" x14ac:dyDescent="0.25">
      <c r="A23" s="9">
        <v>13136</v>
      </c>
      <c r="B23" s="9" t="s">
        <v>32</v>
      </c>
      <c r="C23" s="1" t="s">
        <v>39</v>
      </c>
      <c r="D23" s="9" t="s">
        <v>38</v>
      </c>
      <c r="E23" s="12">
        <v>18</v>
      </c>
      <c r="F23" s="11">
        <v>2.8750612633917001</v>
      </c>
    </row>
    <row r="24" spans="1:6" x14ac:dyDescent="0.25">
      <c r="A24" s="9">
        <v>13136</v>
      </c>
      <c r="B24" s="9" t="s">
        <v>32</v>
      </c>
      <c r="C24" s="1" t="s">
        <v>39</v>
      </c>
      <c r="D24" s="9" t="s">
        <v>38</v>
      </c>
      <c r="E24" s="12">
        <v>20</v>
      </c>
      <c r="F24" s="11">
        <v>3.6020599913279625</v>
      </c>
    </row>
    <row r="25" spans="1:6" x14ac:dyDescent="0.25">
      <c r="A25" s="9">
        <v>13136</v>
      </c>
      <c r="B25" s="9" t="s">
        <v>32</v>
      </c>
      <c r="C25" s="1" t="s">
        <v>39</v>
      </c>
      <c r="D25" s="9" t="s">
        <v>38</v>
      </c>
      <c r="E25" s="12">
        <v>22</v>
      </c>
      <c r="F25" s="11">
        <v>3.4983105537896004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8"/>
  <sheetViews>
    <sheetView topLeftCell="C1"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2.140625" style="1" bestFit="1" customWidth="1"/>
    <col min="7" max="16384" width="9.140625" style="1"/>
  </cols>
  <sheetData>
    <row r="1" spans="1:39" ht="24" customHeight="1" x14ac:dyDescent="0.25">
      <c r="A1" s="3" t="s">
        <v>0</v>
      </c>
      <c r="B1" s="4" t="s">
        <v>3</v>
      </c>
      <c r="C1" s="4" t="s">
        <v>4</v>
      </c>
      <c r="D1" s="3" t="s">
        <v>5</v>
      </c>
      <c r="E1" s="5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s="5">
        <v>0</v>
      </c>
      <c r="B2" s="5">
        <v>5.9867717342662452</v>
      </c>
      <c r="C2" s="5">
        <f t="shared" ref="C2:C24" si="0">LOG((10^$G$5-10^$G$2)*10^(-1*((A2/$G$3)^$G$4))+10^$G$2)</f>
        <v>5.976644747126989</v>
      </c>
      <c r="D2" s="5">
        <f t="shared" ref="D2:D24" si="1" xml:space="preserve"> (B2 - C2)^2</f>
        <v>1.0255586851866035E-4</v>
      </c>
      <c r="E2" s="5"/>
      <c r="F2" s="2" t="s">
        <v>12</v>
      </c>
      <c r="G2" s="10">
        <v>3.1797386697209511</v>
      </c>
      <c r="H2" s="10">
        <v>0.19024724343678479</v>
      </c>
      <c r="I2" s="2"/>
      <c r="J2" s="2"/>
      <c r="K2" s="2"/>
      <c r="L2" s="7" t="s">
        <v>17</v>
      </c>
      <c r="M2" s="10">
        <v>0.20076167194671346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25">
      <c r="A3" s="5">
        <v>10</v>
      </c>
      <c r="B3" s="5">
        <v>3.8633228601204559</v>
      </c>
      <c r="C3" s="5">
        <f t="shared" si="0"/>
        <v>4.4008132375549369</v>
      </c>
      <c r="D3" s="5">
        <f t="shared" si="1"/>
        <v>0.28889590583466085</v>
      </c>
      <c r="E3" s="5"/>
      <c r="F3" s="2" t="s">
        <v>10</v>
      </c>
      <c r="G3" s="10">
        <v>7.090968718553694</v>
      </c>
      <c r="H3" s="10">
        <v>2.2042171426386701</v>
      </c>
      <c r="I3" s="2"/>
      <c r="J3" s="2"/>
      <c r="K3" s="2"/>
      <c r="L3" s="7" t="s">
        <v>20</v>
      </c>
      <c r="M3" s="10">
        <f>SQRT(M2)</f>
        <v>0.44806436138875572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25">
      <c r="A4" s="5">
        <v>12</v>
      </c>
      <c r="B4" s="5">
        <v>3.6720978579357175</v>
      </c>
      <c r="C4" s="5">
        <f t="shared" si="0"/>
        <v>3.9916802711345571</v>
      </c>
      <c r="D4" s="5">
        <f t="shared" si="1"/>
        <v>0.10213291882599386</v>
      </c>
      <c r="E4" s="5"/>
      <c r="F4" s="2" t="s">
        <v>11</v>
      </c>
      <c r="G4" s="10">
        <v>1.3709727535675527</v>
      </c>
      <c r="H4" s="10">
        <v>0.63515065122214553</v>
      </c>
      <c r="I4" s="2"/>
      <c r="J4" s="2"/>
      <c r="K4" s="2"/>
      <c r="L4" s="7" t="s">
        <v>18</v>
      </c>
      <c r="M4" s="10">
        <v>0.79144334440365749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5">
        <v>14</v>
      </c>
      <c r="B5" s="5">
        <v>3.7242758696007892</v>
      </c>
      <c r="C5" s="5">
        <f t="shared" si="0"/>
        <v>3.6268147912402569</v>
      </c>
      <c r="D5" s="5">
        <f t="shared" si="1"/>
        <v>9.4986617951978176E-3</v>
      </c>
      <c r="E5" s="2"/>
      <c r="F5" s="2" t="s">
        <v>9</v>
      </c>
      <c r="G5" s="10">
        <v>5.976644747126989</v>
      </c>
      <c r="H5" s="10">
        <v>0.3166104233635269</v>
      </c>
      <c r="I5" s="2"/>
      <c r="J5" s="2"/>
      <c r="K5" s="2"/>
      <c r="L5" s="7" t="s">
        <v>19</v>
      </c>
      <c r="M5" s="10">
        <v>0.75851334615160337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25">
      <c r="A6" s="5">
        <v>16</v>
      </c>
      <c r="B6" s="5">
        <v>3.1760912590556813</v>
      </c>
      <c r="C6" s="5">
        <f t="shared" si="0"/>
        <v>3.3715982987507269</v>
      </c>
      <c r="D6" s="5">
        <f t="shared" si="1"/>
        <v>3.8223002570320123E-2</v>
      </c>
      <c r="E6" s="5"/>
      <c r="F6" s="2"/>
      <c r="G6" s="10"/>
      <c r="H6" s="10"/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25">
      <c r="A7" s="5">
        <v>18</v>
      </c>
      <c r="B7" s="5">
        <v>3.3010299956639813</v>
      </c>
      <c r="C7" s="5">
        <f t="shared" si="0"/>
        <v>3.2449960243133273</v>
      </c>
      <c r="D7" s="5">
        <f t="shared" si="1"/>
        <v>3.1398059453259033E-3</v>
      </c>
      <c r="E7" s="5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5">
        <v>20</v>
      </c>
      <c r="B8" s="5">
        <v>2.6384892569546374</v>
      </c>
      <c r="C8" s="5">
        <f t="shared" si="0"/>
        <v>3.1988272044113453</v>
      </c>
      <c r="D8" s="5">
        <f t="shared" si="1"/>
        <v>0.31397861535999627</v>
      </c>
      <c r="E8" s="5"/>
      <c r="F8" s="2" t="s">
        <v>27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25">
      <c r="A9" s="5">
        <v>22</v>
      </c>
      <c r="B9" s="5">
        <v>3.0354297381845483</v>
      </c>
      <c r="C9" s="5">
        <f t="shared" si="0"/>
        <v>3.1848599844339716</v>
      </c>
      <c r="D9" s="5">
        <f t="shared" si="1"/>
        <v>2.232939849416327E-2</v>
      </c>
      <c r="E9" s="5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25">
      <c r="A10" s="5">
        <v>10</v>
      </c>
      <c r="B10" s="5">
        <v>4.238046103128795</v>
      </c>
      <c r="C10" s="5">
        <f t="shared" si="0"/>
        <v>4.4008132375549369</v>
      </c>
      <c r="D10" s="5">
        <f t="shared" si="1"/>
        <v>2.6493140049297741E-2</v>
      </c>
      <c r="E10" s="5"/>
      <c r="F10" s="2" t="s">
        <v>28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25">
      <c r="A11" s="5">
        <v>12</v>
      </c>
      <c r="B11" s="5">
        <v>3.7781512503836434</v>
      </c>
      <c r="C11" s="5">
        <f t="shared" si="0"/>
        <v>3.9916802711345571</v>
      </c>
      <c r="D11" s="5">
        <f t="shared" si="1"/>
        <v>4.5594642702844149E-2</v>
      </c>
      <c r="E11" s="5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25">
      <c r="A12" s="5">
        <v>14</v>
      </c>
      <c r="B12" s="5">
        <v>3.8260748027008264</v>
      </c>
      <c r="C12" s="5">
        <f t="shared" si="0"/>
        <v>3.6268147912402569</v>
      </c>
      <c r="D12" s="5">
        <f t="shared" si="1"/>
        <v>3.970455216726633E-2</v>
      </c>
      <c r="E12" s="5"/>
      <c r="F12" s="16" t="s">
        <v>29</v>
      </c>
      <c r="G12" s="17"/>
      <c r="H12" s="17"/>
      <c r="I12" s="17"/>
      <c r="J12" s="17"/>
      <c r="K12" s="17"/>
      <c r="L12" s="17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25">
      <c r="A13" s="5">
        <v>16</v>
      </c>
      <c r="B13" s="5">
        <v>3.2430380486862944</v>
      </c>
      <c r="C13" s="5">
        <f t="shared" si="0"/>
        <v>3.3715982987507269</v>
      </c>
      <c r="D13" s="5">
        <f t="shared" si="1"/>
        <v>1.6527737896629417E-2</v>
      </c>
      <c r="E13" s="5"/>
      <c r="F13" s="17"/>
      <c r="G13" s="17"/>
      <c r="H13" s="17"/>
      <c r="I13" s="17"/>
      <c r="J13" s="17"/>
      <c r="K13" s="17"/>
      <c r="L13" s="17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A14" s="5">
        <v>18</v>
      </c>
      <c r="B14" s="5">
        <v>3.5622928644564746</v>
      </c>
      <c r="C14" s="5">
        <f t="shared" si="0"/>
        <v>3.2449960243133273</v>
      </c>
      <c r="D14" s="5">
        <f t="shared" si="1"/>
        <v>0.10067728476482597</v>
      </c>
      <c r="E14" s="5"/>
      <c r="F14" s="17"/>
      <c r="G14" s="17"/>
      <c r="H14" s="17"/>
      <c r="I14" s="17"/>
      <c r="J14" s="17"/>
      <c r="K14" s="17"/>
      <c r="L14" s="17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5">
        <v>20</v>
      </c>
      <c r="B15" s="5">
        <v>2.7118072290411912</v>
      </c>
      <c r="C15" s="5">
        <f t="shared" si="0"/>
        <v>3.1988272044113453</v>
      </c>
      <c r="D15" s="5">
        <f t="shared" si="1"/>
        <v>0.23718845640954547</v>
      </c>
      <c r="E15" s="5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A16" s="5">
        <v>22</v>
      </c>
      <c r="B16" s="5">
        <v>3.8836614351536176</v>
      </c>
      <c r="C16" s="5">
        <f t="shared" si="0"/>
        <v>3.1848599844339716</v>
      </c>
      <c r="D16" s="5">
        <f t="shared" si="1"/>
        <v>0.48832346752788192</v>
      </c>
      <c r="E16" s="5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25">
      <c r="A17" s="5">
        <v>0</v>
      </c>
      <c r="B17" s="5">
        <v>5.9542425094393252</v>
      </c>
      <c r="C17" s="5">
        <f t="shared" si="0"/>
        <v>5.976644747126989</v>
      </c>
      <c r="D17" s="5">
        <f t="shared" si="1"/>
        <v>5.0186025341458459E-4</v>
      </c>
      <c r="E17" s="5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25">
      <c r="A18" s="5">
        <v>10</v>
      </c>
      <c r="B18" s="5">
        <v>5.4771212547196626</v>
      </c>
      <c r="C18" s="5">
        <f t="shared" si="0"/>
        <v>4.4008132375549369</v>
      </c>
      <c r="D18" s="5">
        <f t="shared" si="1"/>
        <v>1.1584389478130634</v>
      </c>
      <c r="E18" s="5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25">
      <c r="A19" s="5">
        <v>12</v>
      </c>
      <c r="B19" s="5">
        <v>3.7781512503836434</v>
      </c>
      <c r="C19" s="5">
        <f t="shared" si="0"/>
        <v>3.9916802711345571</v>
      </c>
      <c r="D19" s="5">
        <f t="shared" si="1"/>
        <v>4.5594642702844149E-2</v>
      </c>
      <c r="E19" s="5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25">
      <c r="A20" s="5">
        <v>14</v>
      </c>
      <c r="B20" s="5">
        <v>3.6989700043360187</v>
      </c>
      <c r="C20" s="5">
        <f t="shared" si="0"/>
        <v>3.6268147912402569</v>
      </c>
      <c r="D20" s="5">
        <f t="shared" si="1"/>
        <v>5.2063747768948086E-3</v>
      </c>
      <c r="E20" s="5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25">
      <c r="A21" s="5">
        <v>16</v>
      </c>
      <c r="B21" s="5">
        <v>3.8948696567452528</v>
      </c>
      <c r="C21" s="5">
        <f t="shared" si="0"/>
        <v>3.3715982987507269</v>
      </c>
      <c r="D21" s="5">
        <f t="shared" si="1"/>
        <v>0.27381291409743524</v>
      </c>
      <c r="E21" s="5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25">
      <c r="A22" s="5">
        <v>18</v>
      </c>
      <c r="B22" s="5">
        <v>3.1303337684950061</v>
      </c>
      <c r="C22" s="5">
        <f t="shared" si="0"/>
        <v>3.2449960243133273</v>
      </c>
      <c r="D22" s="5">
        <f t="shared" si="1"/>
        <v>1.3147432909346142E-2</v>
      </c>
      <c r="E22" s="5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25">
      <c r="A23" s="5">
        <v>20</v>
      </c>
      <c r="B23" s="5">
        <v>2.6857417386022635</v>
      </c>
      <c r="C23" s="5">
        <f t="shared" si="0"/>
        <v>3.1988272044113453</v>
      </c>
      <c r="D23" s="5">
        <f t="shared" si="1"/>
        <v>0.26325669522452239</v>
      </c>
      <c r="E23" s="5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25">
      <c r="A24" s="5">
        <v>22</v>
      </c>
      <c r="B24" s="5">
        <v>3.7520484478194387</v>
      </c>
      <c r="C24" s="5">
        <f t="shared" si="0"/>
        <v>3.1848599844339716</v>
      </c>
      <c r="D24" s="5">
        <f t="shared" si="1"/>
        <v>0.3217027529975674</v>
      </c>
      <c r="E24" s="5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25">
      <c r="A25" s="3" t="s">
        <v>6</v>
      </c>
      <c r="B25" s="5"/>
      <c r="C25" s="5"/>
      <c r="D25" s="5">
        <f>SUM(D2:D24)</f>
        <v>3.8144717669875559</v>
      </c>
      <c r="E25" s="5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25">
      <c r="A26" s="5"/>
      <c r="B26" s="5"/>
      <c r="C26" s="5"/>
      <c r="D26" s="5"/>
      <c r="E26" s="5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25">
      <c r="A27" s="5"/>
      <c r="B27" s="5"/>
      <c r="C27" s="5"/>
      <c r="D27" s="5"/>
      <c r="E27" s="5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25">
      <c r="A28" s="5">
        <v>0</v>
      </c>
      <c r="B28" s="5"/>
      <c r="C28" s="5">
        <f>LOG((10^$G$5-10^$G$2)*10^(-1*((A28/$G$3)^$G$4))+10^$G$2)</f>
        <v>5.976644747126989</v>
      </c>
      <c r="D28" s="5"/>
      <c r="E28" s="5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25">
      <c r="A29" s="5">
        <v>0.22</v>
      </c>
      <c r="B29" s="5"/>
      <c r="C29" s="5">
        <f t="shared" ref="C29:C92" si="2">LOG((10^$G$5-10^$G$2)*10^(-1*((A29/$G$3)^$G$4))+10^$G$2)</f>
        <v>5.9681042215547739</v>
      </c>
      <c r="D29" s="5"/>
      <c r="E29" s="5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25">
      <c r="A30" s="5">
        <v>0.44</v>
      </c>
      <c r="B30" s="5"/>
      <c r="C30" s="5">
        <f t="shared" si="2"/>
        <v>5.9545556771947732</v>
      </c>
      <c r="D30" s="5"/>
      <c r="E30" s="5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25">
      <c r="A31" s="5">
        <v>0.66</v>
      </c>
      <c r="B31" s="5"/>
      <c r="C31" s="5">
        <f t="shared" si="2"/>
        <v>5.938134173049626</v>
      </c>
      <c r="D31" s="5"/>
      <c r="E31" s="5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25">
      <c r="A32" s="5">
        <v>0.88</v>
      </c>
      <c r="B32" s="5"/>
      <c r="C32" s="5">
        <f t="shared" si="2"/>
        <v>5.9195164114958434</v>
      </c>
      <c r="D32" s="5"/>
      <c r="E32" s="5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5">
      <c r="A33" s="5">
        <v>1.1000000000000001</v>
      </c>
      <c r="B33" s="5"/>
      <c r="C33" s="5">
        <f t="shared" si="2"/>
        <v>5.8990746346351397</v>
      </c>
      <c r="D33" s="5"/>
      <c r="E33" s="5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x14ac:dyDescent="0.25">
      <c r="A34" s="5">
        <v>1.32</v>
      </c>
      <c r="B34" s="5"/>
      <c r="C34" s="5">
        <f t="shared" si="2"/>
        <v>5.8770515779040844</v>
      </c>
      <c r="D34" s="5"/>
      <c r="E34" s="5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25">
      <c r="A35" s="5">
        <v>1.54</v>
      </c>
      <c r="B35" s="5"/>
      <c r="C35" s="5">
        <f t="shared" si="2"/>
        <v>5.8536208425877847</v>
      </c>
      <c r="D35" s="5"/>
      <c r="E35" s="5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5">
      <c r="A36" s="5">
        <v>1.76</v>
      </c>
      <c r="B36" s="5"/>
      <c r="C36" s="5">
        <f t="shared" si="2"/>
        <v>5.8289141357651353</v>
      </c>
      <c r="D36" s="5"/>
      <c r="E36" s="5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5">
      <c r="A37" s="5">
        <v>1.98</v>
      </c>
      <c r="B37" s="5"/>
      <c r="C37" s="5">
        <f t="shared" si="2"/>
        <v>5.8030355938688452</v>
      </c>
      <c r="D37" s="5"/>
      <c r="E37" s="5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5">
      <c r="A38" s="5">
        <v>2.2000000000000002</v>
      </c>
      <c r="B38" s="5"/>
      <c r="C38" s="5">
        <f t="shared" si="2"/>
        <v>5.776070119098466</v>
      </c>
      <c r="D38" s="5"/>
      <c r="E38" s="5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5">
      <c r="A39" s="5">
        <v>2.4200000000000004</v>
      </c>
      <c r="B39" s="5"/>
      <c r="C39" s="5">
        <f t="shared" si="2"/>
        <v>5.7480885988425294</v>
      </c>
      <c r="D39" s="5"/>
      <c r="E39" s="5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x14ac:dyDescent="0.25">
      <c r="A40" s="5">
        <v>2.6400000000000006</v>
      </c>
      <c r="B40" s="5"/>
      <c r="C40" s="5">
        <f t="shared" si="2"/>
        <v>5.7191513597760748</v>
      </c>
      <c r="D40" s="5"/>
      <c r="E40" s="5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25">
      <c r="A41" s="5">
        <v>2.8600000000000008</v>
      </c>
      <c r="B41" s="5"/>
      <c r="C41" s="5">
        <f t="shared" si="2"/>
        <v>5.6893105558927379</v>
      </c>
      <c r="D41" s="5"/>
      <c r="E41" s="5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25">
      <c r="A42" s="5">
        <v>3.080000000000001</v>
      </c>
      <c r="B42" s="5"/>
      <c r="C42" s="5">
        <f t="shared" si="2"/>
        <v>5.6586118793259192</v>
      </c>
      <c r="D42" s="5"/>
      <c r="E42" s="5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25">
      <c r="A43" s="5">
        <v>3.3000000000000012</v>
      </c>
      <c r="B43" s="5"/>
      <c r="C43" s="5">
        <f t="shared" si="2"/>
        <v>5.627095823010607</v>
      </c>
      <c r="D43" s="5"/>
      <c r="E43" s="5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x14ac:dyDescent="0.25">
      <c r="A44" s="5">
        <v>3.5200000000000014</v>
      </c>
      <c r="B44" s="5"/>
      <c r="C44" s="5">
        <f t="shared" si="2"/>
        <v>5.5947986366143434</v>
      </c>
      <c r="D44" s="5"/>
      <c r="E44" s="5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25">
      <c r="A45" s="5">
        <v>3.7400000000000015</v>
      </c>
      <c r="B45" s="5"/>
      <c r="C45" s="5">
        <f t="shared" si="2"/>
        <v>5.5617530665733792</v>
      </c>
      <c r="D45" s="5"/>
      <c r="E45" s="5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25">
      <c r="A46" s="5">
        <v>3.9600000000000017</v>
      </c>
      <c r="B46" s="5"/>
      <c r="C46" s="5">
        <f t="shared" si="2"/>
        <v>5.527988940570804</v>
      </c>
      <c r="D46" s="5"/>
      <c r="E46" s="5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25">
      <c r="A47" s="5">
        <v>4.1800000000000015</v>
      </c>
      <c r="B47" s="5"/>
      <c r="C47" s="5">
        <f t="shared" si="2"/>
        <v>5.4935336377229156</v>
      </c>
      <c r="D47" s="5"/>
      <c r="E47" s="5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25">
      <c r="A48" s="5">
        <v>4.4000000000000012</v>
      </c>
      <c r="B48" s="5"/>
      <c r="C48" s="5">
        <f t="shared" si="2"/>
        <v>5.4584124734364705</v>
      </c>
      <c r="D48" s="5"/>
      <c r="E48" s="5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25">
      <c r="A49" s="5">
        <v>4.620000000000001</v>
      </c>
      <c r="B49" s="5"/>
      <c r="C49" s="5">
        <f t="shared" si="2"/>
        <v>5.4226490197446608</v>
      </c>
      <c r="D49" s="5"/>
      <c r="E49" s="5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25">
      <c r="A50" s="5">
        <v>4.8400000000000007</v>
      </c>
      <c r="B50" s="5"/>
      <c r="C50" s="5">
        <f t="shared" si="2"/>
        <v>5.3862653763969339</v>
      </c>
      <c r="D50" s="5"/>
      <c r="E50" s="5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25">
      <c r="A51" s="5">
        <v>5.0600000000000005</v>
      </c>
      <c r="B51" s="5"/>
      <c r="C51" s="5">
        <f t="shared" si="2"/>
        <v>5.3492824041478793</v>
      </c>
      <c r="D51" s="5"/>
      <c r="E51" s="5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25">
      <c r="A52" s="5">
        <v>5.28</v>
      </c>
      <c r="B52" s="5"/>
      <c r="C52" s="5">
        <f t="shared" si="2"/>
        <v>5.3117199289932051</v>
      </c>
      <c r="D52" s="5"/>
      <c r="E52" s="5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25">
      <c r="A53" s="5">
        <v>5.5</v>
      </c>
      <c r="B53" s="5"/>
      <c r="C53" s="5">
        <f t="shared" si="2"/>
        <v>5.2735969241738649</v>
      </c>
      <c r="D53" s="5"/>
      <c r="E53" s="5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25">
      <c r="A54" s="5">
        <v>5.72</v>
      </c>
      <c r="B54" s="5"/>
      <c r="C54" s="5">
        <f t="shared" si="2"/>
        <v>5.2349316753766937</v>
      </c>
      <c r="D54" s="5"/>
      <c r="E54" s="5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25">
      <c r="A55" s="5">
        <v>5.9399999999999995</v>
      </c>
      <c r="B55" s="5"/>
      <c r="C55" s="5">
        <f t="shared" si="2"/>
        <v>5.19574193354463</v>
      </c>
      <c r="D55" s="5"/>
      <c r="E55" s="5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25">
      <c r="A56" s="5">
        <v>6.1599999999999993</v>
      </c>
      <c r="B56" s="5"/>
      <c r="C56" s="5">
        <f t="shared" si="2"/>
        <v>5.1560450589653737</v>
      </c>
      <c r="D56" s="5"/>
      <c r="E56" s="5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25">
      <c r="A57" s="5">
        <v>6.379999999999999</v>
      </c>
      <c r="B57" s="5"/>
      <c r="C57" s="5">
        <f t="shared" si="2"/>
        <v>5.1158581597606947</v>
      </c>
      <c r="D57" s="5"/>
      <c r="E57" s="5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25">
      <c r="A58" s="5">
        <v>6.5999999999999988</v>
      </c>
      <c r="B58" s="5"/>
      <c r="C58" s="5">
        <f t="shared" si="2"/>
        <v>5.0751982274977001</v>
      </c>
      <c r="D58" s="5"/>
      <c r="E58" s="5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x14ac:dyDescent="0.25">
      <c r="A59" s="5">
        <v>6.8199999999999985</v>
      </c>
      <c r="B59" s="5"/>
      <c r="C59" s="5">
        <f t="shared" si="2"/>
        <v>5.0340822723508403</v>
      </c>
      <c r="D59" s="5"/>
      <c r="E59" s="5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5">
      <c r="A60" s="5">
        <v>7.0399999999999983</v>
      </c>
      <c r="B60" s="5"/>
      <c r="C60" s="5">
        <f t="shared" si="2"/>
        <v>4.9925274600315328</v>
      </c>
      <c r="D60" s="5"/>
      <c r="E60" s="5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5">
      <c r="A61" s="5">
        <v>7.259999999999998</v>
      </c>
      <c r="B61" s="5"/>
      <c r="C61" s="5">
        <f t="shared" si="2"/>
        <v>4.9505512525495998</v>
      </c>
      <c r="D61" s="5"/>
      <c r="E61" s="5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25">
      <c r="A62" s="5">
        <v>7.4799999999999978</v>
      </c>
      <c r="B62" s="5"/>
      <c r="C62" s="5">
        <f t="shared" si="2"/>
        <v>4.9081715547599822</v>
      </c>
      <c r="D62" s="5"/>
      <c r="E62" s="5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x14ac:dyDescent="0.25">
      <c r="A63" s="5">
        <v>7.6999999999999975</v>
      </c>
      <c r="B63" s="5"/>
      <c r="C63" s="5">
        <f t="shared" si="2"/>
        <v>4.8654068685643246</v>
      </c>
      <c r="D63" s="5"/>
      <c r="E63" s="5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25">
      <c r="A64" s="5">
        <v>7.9199999999999973</v>
      </c>
      <c r="B64" s="5"/>
      <c r="C64" s="5">
        <f t="shared" si="2"/>
        <v>4.8222764565660974</v>
      </c>
      <c r="D64" s="5"/>
      <c r="E64" s="5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25">
      <c r="A65" s="5">
        <v>8.139999999999997</v>
      </c>
      <c r="B65" s="5"/>
      <c r="C65" s="5">
        <f t="shared" si="2"/>
        <v>4.7788005169057577</v>
      </c>
      <c r="D65" s="5"/>
      <c r="E65" s="5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25">
      <c r="A66" s="5">
        <v>8.3599999999999977</v>
      </c>
      <c r="B66" s="5"/>
      <c r="C66" s="5">
        <f t="shared" si="2"/>
        <v>4.7350003709139603</v>
      </c>
      <c r="D66" s="5"/>
      <c r="E66" s="5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5">
      <c r="A67" s="5">
        <v>8.5799999999999983</v>
      </c>
      <c r="B67" s="5"/>
      <c r="C67" s="5">
        <f t="shared" si="2"/>
        <v>4.6908986650987474</v>
      </c>
      <c r="D67" s="5"/>
      <c r="E67" s="5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25">
      <c r="A68" s="5">
        <v>8.7999999999999989</v>
      </c>
      <c r="B68" s="5"/>
      <c r="C68" s="5">
        <f t="shared" si="2"/>
        <v>4.6465195888072106</v>
      </c>
      <c r="D68" s="5"/>
      <c r="E68" s="5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25">
      <c r="A69" s="5">
        <v>9.02</v>
      </c>
      <c r="B69" s="5"/>
      <c r="C69" s="5">
        <f t="shared" si="2"/>
        <v>4.6018891086496607</v>
      </c>
      <c r="D69" s="5"/>
      <c r="E69" s="5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25">
      <c r="A70" s="5">
        <v>9.24</v>
      </c>
      <c r="B70" s="5"/>
      <c r="C70" s="5">
        <f t="shared" si="2"/>
        <v>4.5570352204172249</v>
      </c>
      <c r="D70" s="5"/>
      <c r="E70" s="5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25">
      <c r="A71" s="5">
        <v>9.4600000000000009</v>
      </c>
      <c r="B71" s="5"/>
      <c r="C71" s="5">
        <f t="shared" si="2"/>
        <v>4.511988218729468</v>
      </c>
      <c r="D71" s="5"/>
      <c r="E71" s="5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25">
      <c r="A72" s="5">
        <v>9.6800000000000015</v>
      </c>
      <c r="B72" s="5"/>
      <c r="C72" s="5">
        <f t="shared" si="2"/>
        <v>4.4667809839796764</v>
      </c>
      <c r="D72" s="5"/>
      <c r="E72" s="5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5">
        <v>9.9000000000000021</v>
      </c>
      <c r="B73" s="5"/>
      <c r="C73" s="5">
        <f t="shared" si="2"/>
        <v>4.4214492852598628</v>
      </c>
      <c r="D73" s="5"/>
      <c r="E73" s="5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5">
      <c r="A74" s="5">
        <v>10.120000000000003</v>
      </c>
      <c r="B74" s="5"/>
      <c r="C74" s="5">
        <f t="shared" si="2"/>
        <v>4.3760320967998743</v>
      </c>
      <c r="D74" s="5"/>
      <c r="E74" s="5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25">
      <c r="A75" s="5">
        <v>10.340000000000003</v>
      </c>
      <c r="B75" s="5"/>
      <c r="C75" s="5">
        <f t="shared" si="2"/>
        <v>4.3305719239987317</v>
      </c>
      <c r="D75" s="5"/>
      <c r="E75" s="5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25">
      <c r="A76" s="5">
        <v>10.560000000000004</v>
      </c>
      <c r="B76" s="5"/>
      <c r="C76" s="5">
        <f t="shared" si="2"/>
        <v>4.2851151333177722</v>
      </c>
      <c r="D76" s="5"/>
      <c r="E76" s="5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25">
      <c r="A77" s="5">
        <v>10.780000000000005</v>
      </c>
      <c r="B77" s="5"/>
      <c r="C77" s="5">
        <f t="shared" si="2"/>
        <v>4.2397122781100025</v>
      </c>
      <c r="D77" s="5"/>
      <c r="E77" s="5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25">
      <c r="A78" s="5">
        <v>11.000000000000005</v>
      </c>
      <c r="B78" s="5"/>
      <c r="C78" s="5">
        <f t="shared" si="2"/>
        <v>4.1944184098616937</v>
      </c>
      <c r="D78" s="5"/>
      <c r="E78" s="5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25">
      <c r="A79" s="5">
        <v>11.220000000000006</v>
      </c>
      <c r="B79" s="5"/>
      <c r="C79" s="5">
        <f t="shared" si="2"/>
        <v>4.1492933613348635</v>
      </c>
      <c r="D79" s="5"/>
      <c r="E79" s="5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25">
      <c r="A80" s="5">
        <v>11.440000000000007</v>
      </c>
      <c r="B80" s="5"/>
      <c r="C80" s="5">
        <f t="shared" si="2"/>
        <v>4.1044019847828421</v>
      </c>
      <c r="D80" s="5"/>
      <c r="E80" s="5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25">
      <c r="A81" s="5">
        <v>11.660000000000007</v>
      </c>
      <c r="B81" s="5"/>
      <c r="C81" s="5">
        <f t="shared" si="2"/>
        <v>4.059814324890441</v>
      </c>
      <c r="D81" s="5"/>
      <c r="E81" s="5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25">
      <c r="A82" s="5">
        <v>11.880000000000008</v>
      </c>
      <c r="B82" s="5"/>
      <c r="C82" s="5">
        <f t="shared" si="2"/>
        <v>4.0156057025756029</v>
      </c>
      <c r="D82" s="5"/>
      <c r="E82" s="5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25">
      <c r="A83" s="5">
        <v>12.100000000000009</v>
      </c>
      <c r="B83" s="5"/>
      <c r="C83" s="5">
        <f t="shared" si="2"/>
        <v>3.9718566825957251</v>
      </c>
      <c r="D83" s="5"/>
      <c r="E83" s="5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25">
      <c r="A84" s="5">
        <v>12.320000000000009</v>
      </c>
      <c r="B84" s="5"/>
      <c r="C84" s="5">
        <f t="shared" si="2"/>
        <v>3.928652895462823</v>
      </c>
      <c r="D84" s="5"/>
      <c r="E84" s="5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25">
      <c r="A85" s="5">
        <v>12.54000000000001</v>
      </c>
      <c r="B85" s="5"/>
      <c r="C85" s="5">
        <f t="shared" si="2"/>
        <v>3.8860846830415428</v>
      </c>
      <c r="D85" s="5"/>
      <c r="E85" s="5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25">
      <c r="A86" s="5">
        <v>12.76000000000001</v>
      </c>
      <c r="B86" s="5"/>
      <c r="C86" s="5">
        <f t="shared" si="2"/>
        <v>3.8442465380376398</v>
      </c>
      <c r="D86" s="5"/>
      <c r="E86" s="5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25">
      <c r="A87" s="5">
        <v>12.980000000000011</v>
      </c>
      <c r="B87" s="5"/>
      <c r="C87" s="5">
        <f t="shared" si="2"/>
        <v>3.803236311088662</v>
      </c>
      <c r="D87" s="5"/>
      <c r="E87" s="5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25">
      <c r="A88" s="5">
        <v>13.200000000000012</v>
      </c>
      <c r="B88" s="5"/>
      <c r="C88" s="5">
        <f t="shared" si="2"/>
        <v>3.7631541660130132</v>
      </c>
      <c r="D88" s="5"/>
      <c r="E88" s="5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25">
      <c r="A89" s="5">
        <v>13.420000000000012</v>
      </c>
      <c r="B89" s="5"/>
      <c r="C89" s="5">
        <f t="shared" si="2"/>
        <v>3.7241012744624413</v>
      </c>
      <c r="D89" s="5"/>
      <c r="E89" s="5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25">
      <c r="A90" s="5">
        <v>13.640000000000013</v>
      </c>
      <c r="B90" s="5"/>
      <c r="C90" s="5">
        <f t="shared" si="2"/>
        <v>3.6861782559306642</v>
      </c>
      <c r="D90" s="5"/>
      <c r="E90" s="5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25">
      <c r="A91" s="5">
        <v>13.860000000000014</v>
      </c>
      <c r="B91" s="5"/>
      <c r="C91" s="5">
        <f t="shared" si="2"/>
        <v>3.6494833874642989</v>
      </c>
      <c r="D91" s="5"/>
      <c r="E91" s="5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25">
      <c r="A92" s="5">
        <v>14.080000000000014</v>
      </c>
      <c r="B92" s="5"/>
      <c r="C92" s="5">
        <f t="shared" si="2"/>
        <v>3.6141106285080489</v>
      </c>
      <c r="D92" s="5"/>
      <c r="E92" s="5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25">
      <c r="A93" s="5">
        <v>14.300000000000015</v>
      </c>
      <c r="B93" s="5"/>
      <c r="C93" s="5">
        <f t="shared" ref="C93:C128" si="3">LOG((10^$G$5-10^$G$2)*10^(-1*((A93/$G$3)^$G$4))+10^$G$2)</f>
        <v>3.5801475283625508</v>
      </c>
      <c r="D93" s="5"/>
      <c r="E93" s="5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25">
      <c r="A94" s="5">
        <v>14.520000000000016</v>
      </c>
      <c r="B94" s="5"/>
      <c r="C94" s="5">
        <f t="shared" si="3"/>
        <v>3.5476731043248186</v>
      </c>
      <c r="D94" s="5"/>
      <c r="E94" s="5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25">
      <c r="A95" s="5">
        <v>14.740000000000016</v>
      </c>
      <c r="B95" s="5"/>
      <c r="C95" s="5">
        <f t="shared" si="3"/>
        <v>3.516755794846846</v>
      </c>
      <c r="D95" s="5"/>
      <c r="E95" s="5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25">
      <c r="A96" s="5">
        <v>14.960000000000017</v>
      </c>
      <c r="B96" s="5"/>
      <c r="C96" s="5">
        <f t="shared" si="3"/>
        <v>3.4874516010705112</v>
      </c>
      <c r="D96" s="5"/>
      <c r="E96" s="5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25">
      <c r="A97" s="5">
        <v>15.180000000000017</v>
      </c>
      <c r="B97" s="5"/>
      <c r="C97" s="5">
        <f t="shared" si="3"/>
        <v>3.4598025294563302</v>
      </c>
      <c r="D97" s="5"/>
      <c r="E97" s="5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25">
      <c r="A98" s="5">
        <v>15.400000000000018</v>
      </c>
      <c r="B98" s="5"/>
      <c r="C98" s="5">
        <f t="shared" si="3"/>
        <v>3.433835436566814</v>
      </c>
      <c r="D98" s="5"/>
      <c r="E98" s="5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x14ac:dyDescent="0.25">
      <c r="A99" s="5">
        <v>15.620000000000019</v>
      </c>
      <c r="B99" s="5"/>
      <c r="C99" s="5">
        <f t="shared" si="3"/>
        <v>3.4095613545573853</v>
      </c>
      <c r="D99" s="5"/>
      <c r="E99" s="5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25">
      <c r="A100" s="5">
        <v>15.840000000000019</v>
      </c>
      <c r="B100" s="5"/>
      <c r="C100" s="5">
        <f t="shared" si="3"/>
        <v>3.3869753444368333</v>
      </c>
      <c r="D100" s="5"/>
      <c r="E100" s="5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25">
      <c r="A101" s="5">
        <v>16.06000000000002</v>
      </c>
      <c r="B101" s="5"/>
      <c r="C101" s="5">
        <f t="shared" si="3"/>
        <v>3.3660568870806138</v>
      </c>
      <c r="D101" s="5"/>
      <c r="E101" s="5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x14ac:dyDescent="0.25">
      <c r="A102" s="5">
        <v>16.280000000000019</v>
      </c>
      <c r="B102" s="5"/>
      <c r="C102" s="5">
        <f t="shared" si="3"/>
        <v>3.3467707837045846</v>
      </c>
      <c r="D102" s="5"/>
      <c r="E102" s="5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25">
      <c r="A103" s="5">
        <v>16.500000000000018</v>
      </c>
      <c r="B103" s="5"/>
      <c r="C103" s="5">
        <f t="shared" si="3"/>
        <v>3.3290685026420257</v>
      </c>
      <c r="D103" s="5"/>
      <c r="E103" s="5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x14ac:dyDescent="0.25">
      <c r="A104" s="5">
        <v>16.720000000000017</v>
      </c>
      <c r="B104" s="5"/>
      <c r="C104" s="5">
        <f t="shared" si="3"/>
        <v>3.3128898818051034</v>
      </c>
      <c r="D104" s="5"/>
      <c r="E104" s="5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25">
      <c r="A105" s="5">
        <v>16.940000000000015</v>
      </c>
      <c r="B105" s="5"/>
      <c r="C105" s="5">
        <f t="shared" si="3"/>
        <v>3.29816507885125</v>
      </c>
      <c r="D105" s="5"/>
      <c r="E105" s="5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25">
      <c r="A106" s="5">
        <v>17.160000000000014</v>
      </c>
      <c r="B106" s="5"/>
      <c r="C106" s="5">
        <f t="shared" si="3"/>
        <v>3.2848166548529192</v>
      </c>
      <c r="D106" s="5"/>
      <c r="E106" s="5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x14ac:dyDescent="0.25">
      <c r="A107" s="5">
        <v>17.380000000000013</v>
      </c>
      <c r="B107" s="5"/>
      <c r="C107" s="5">
        <f t="shared" si="3"/>
        <v>3.27276168156979</v>
      </c>
      <c r="D107" s="5"/>
      <c r="E107" s="5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x14ac:dyDescent="0.25">
      <c r="A108" s="5">
        <v>17.600000000000012</v>
      </c>
      <c r="B108" s="5"/>
      <c r="C108" s="5">
        <f t="shared" si="3"/>
        <v>3.2619137753061405</v>
      </c>
      <c r="D108" s="5"/>
      <c r="E108" s="5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25">
      <c r="A109" s="5">
        <v>17.820000000000011</v>
      </c>
      <c r="B109" s="5"/>
      <c r="C109" s="5">
        <f t="shared" si="3"/>
        <v>3.2521849790684123</v>
      </c>
      <c r="D109" s="5"/>
      <c r="E109" s="5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x14ac:dyDescent="0.25">
      <c r="A110" s="5">
        <v>18.04000000000001</v>
      </c>
      <c r="B110" s="5"/>
      <c r="C110" s="5">
        <f t="shared" si="3"/>
        <v>3.2434874363630812</v>
      </c>
      <c r="D110" s="5"/>
      <c r="E110" s="5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25">
      <c r="A111" s="5">
        <v>18.260000000000009</v>
      </c>
      <c r="B111" s="5"/>
      <c r="C111" s="5">
        <f t="shared" si="3"/>
        <v>3.235734821803435</v>
      </c>
      <c r="D111" s="5"/>
      <c r="E111" s="5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25">
      <c r="A112" s="5">
        <v>18.480000000000008</v>
      </c>
      <c r="B112" s="5"/>
      <c r="C112" s="5">
        <f t="shared" si="3"/>
        <v>3.2288435136262184</v>
      </c>
      <c r="D112" s="5"/>
      <c r="E112" s="5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x14ac:dyDescent="0.25">
      <c r="A113" s="5">
        <v>18.700000000000006</v>
      </c>
      <c r="B113" s="5"/>
      <c r="C113" s="5">
        <f t="shared" si="3"/>
        <v>3.2227335098858245</v>
      </c>
      <c r="D113" s="5"/>
      <c r="E113" s="5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25">
      <c r="A114" s="5">
        <v>18.920000000000005</v>
      </c>
      <c r="B114" s="5"/>
      <c r="C114" s="5">
        <f t="shared" si="3"/>
        <v>3.2173291028387818</v>
      </c>
      <c r="D114" s="5"/>
      <c r="E114" s="5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x14ac:dyDescent="0.25">
      <c r="A115" s="5">
        <v>19.140000000000004</v>
      </c>
      <c r="B115" s="5"/>
      <c r="C115" s="5">
        <f t="shared" si="3"/>
        <v>3.2125593347905945</v>
      </c>
      <c r="D115" s="5"/>
      <c r="E115" s="5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25">
      <c r="A116" s="5">
        <v>19.360000000000003</v>
      </c>
      <c r="B116" s="5"/>
      <c r="C116" s="5">
        <f t="shared" si="3"/>
        <v>3.2083582638076926</v>
      </c>
      <c r="D116" s="5"/>
      <c r="E116" s="5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25">
      <c r="A117" s="5">
        <v>19.580000000000002</v>
      </c>
      <c r="B117" s="5"/>
      <c r="C117" s="5">
        <f t="shared" si="3"/>
        <v>3.2046650698029495</v>
      </c>
      <c r="D117" s="5"/>
      <c r="E117" s="5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25">
      <c r="A118" s="5">
        <v>19.8</v>
      </c>
      <c r="B118" s="5"/>
      <c r="C118" s="5">
        <f t="shared" si="3"/>
        <v>3.2014240312855899</v>
      </c>
      <c r="D118" s="5"/>
      <c r="E118" s="5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25">
      <c r="A119" s="5">
        <v>20.02</v>
      </c>
      <c r="B119" s="5"/>
      <c r="C119" s="5">
        <f t="shared" si="3"/>
        <v>3.1985844012155051</v>
      </c>
      <c r="D119" s="5"/>
      <c r="E119" s="5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5">
        <v>20.239999999999998</v>
      </c>
      <c r="B120" s="5"/>
      <c r="C120" s="5">
        <f t="shared" si="3"/>
        <v>3.1961002075282599</v>
      </c>
      <c r="D120" s="5"/>
      <c r="E120" s="5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5">
        <v>20.459999999999997</v>
      </c>
      <c r="B121" s="5"/>
      <c r="C121" s="5">
        <f t="shared" si="3"/>
        <v>3.1939300004970135</v>
      </c>
      <c r="D121" s="5"/>
      <c r="E121" s="5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5">
        <v>20.679999999999996</v>
      </c>
      <c r="B122" s="5"/>
      <c r="C122" s="5">
        <f t="shared" si="3"/>
        <v>3.1920365655461529</v>
      </c>
      <c r="D122" s="5"/>
      <c r="E122" s="5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5">
        <v>20.899999999999995</v>
      </c>
      <c r="B123" s="5"/>
      <c r="C123" s="5">
        <f t="shared" si="3"/>
        <v>3.1903866166905646</v>
      </c>
      <c r="D123" s="5"/>
      <c r="E123" s="5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5">
        <v>21.119999999999994</v>
      </c>
      <c r="B124" s="5"/>
      <c r="C124" s="5">
        <f t="shared" si="3"/>
        <v>3.188950482610394</v>
      </c>
      <c r="D124" s="5"/>
      <c r="E124" s="5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5">
        <v>21.339999999999993</v>
      </c>
      <c r="B125" s="5"/>
      <c r="C125" s="5">
        <f t="shared" si="3"/>
        <v>3.1877017945748758</v>
      </c>
      <c r="D125" s="5"/>
      <c r="E125" s="5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5">
        <v>21.559999999999992</v>
      </c>
      <c r="B126" s="5"/>
      <c r="C126" s="5">
        <f t="shared" si="3"/>
        <v>3.1866171830359344</v>
      </c>
      <c r="D126" s="5"/>
      <c r="E126" s="5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5">
        <v>21.77999999999999</v>
      </c>
      <c r="B127" s="5"/>
      <c r="C127" s="5">
        <f t="shared" si="3"/>
        <v>3.1856759877205483</v>
      </c>
      <c r="D127" s="5"/>
      <c r="E127" s="5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5">
        <v>21.999999999999989</v>
      </c>
      <c r="B128" s="5"/>
      <c r="C128" s="5">
        <f t="shared" si="3"/>
        <v>3.1848599844339716</v>
      </c>
      <c r="D128" s="5"/>
      <c r="E128" s="5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</sheetData>
  <mergeCells count="1">
    <mergeCell ref="F12:L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80" zoomScaleNormal="80" workbookViewId="0"/>
  </sheetViews>
  <sheetFormatPr defaultRowHeight="15" x14ac:dyDescent="0.25"/>
  <cols>
    <col min="1" max="1" width="9.140625" style="1"/>
    <col min="2" max="2" width="10.5703125" style="1" bestFit="1" customWidth="1"/>
    <col min="3" max="3" width="11.7109375" style="1" bestFit="1" customWidth="1"/>
    <col min="4" max="4" width="13.7109375" style="1" bestFit="1" customWidth="1"/>
    <col min="5" max="16384" width="9.140625" style="1"/>
  </cols>
  <sheetData>
    <row r="1" spans="1:16" x14ac:dyDescent="0.25">
      <c r="A1" s="1" t="s">
        <v>2</v>
      </c>
      <c r="B1" s="1" t="s">
        <v>33</v>
      </c>
      <c r="C1" s="1" t="s">
        <v>34</v>
      </c>
      <c r="D1" s="1" t="s">
        <v>37</v>
      </c>
      <c r="E1" s="9" t="s">
        <v>0</v>
      </c>
      <c r="F1" s="1" t="s">
        <v>1</v>
      </c>
    </row>
    <row r="2" spans="1:16" x14ac:dyDescent="0.25">
      <c r="A2" s="9">
        <v>13136</v>
      </c>
      <c r="B2" s="9" t="s">
        <v>30</v>
      </c>
      <c r="C2" s="9" t="s">
        <v>36</v>
      </c>
      <c r="D2" s="9" t="s">
        <v>38</v>
      </c>
      <c r="E2" s="12">
        <v>0</v>
      </c>
      <c r="F2" s="11">
        <v>5.9867717342662452</v>
      </c>
      <c r="J2" s="10"/>
      <c r="K2" s="10"/>
      <c r="P2" s="10"/>
    </row>
    <row r="3" spans="1:16" x14ac:dyDescent="0.25">
      <c r="A3" s="9">
        <v>13136</v>
      </c>
      <c r="B3" s="9" t="s">
        <v>30</v>
      </c>
      <c r="C3" s="9" t="s">
        <v>36</v>
      </c>
      <c r="D3" s="9" t="s">
        <v>38</v>
      </c>
      <c r="E3" s="12">
        <v>10</v>
      </c>
      <c r="F3" s="11">
        <v>3.8633228601204559</v>
      </c>
      <c r="J3" s="10"/>
      <c r="K3" s="10"/>
      <c r="P3" s="10"/>
    </row>
    <row r="4" spans="1:16" x14ac:dyDescent="0.25">
      <c r="A4" s="9">
        <v>13136</v>
      </c>
      <c r="B4" s="9" t="s">
        <v>30</v>
      </c>
      <c r="C4" s="9" t="s">
        <v>36</v>
      </c>
      <c r="D4" s="9" t="s">
        <v>38</v>
      </c>
      <c r="E4" s="12">
        <v>12</v>
      </c>
      <c r="F4" s="11">
        <v>3.6720978579357175</v>
      </c>
      <c r="J4" s="10"/>
      <c r="K4" s="10"/>
      <c r="P4" s="10"/>
    </row>
    <row r="5" spans="1:16" x14ac:dyDescent="0.25">
      <c r="A5" s="9">
        <v>13136</v>
      </c>
      <c r="B5" s="9" t="s">
        <v>30</v>
      </c>
      <c r="C5" s="9" t="s">
        <v>36</v>
      </c>
      <c r="D5" s="9" t="s">
        <v>38</v>
      </c>
      <c r="E5" s="12">
        <v>14</v>
      </c>
      <c r="F5" s="11">
        <v>3.7242758696007892</v>
      </c>
      <c r="J5" s="10"/>
      <c r="K5" s="10"/>
      <c r="P5" s="10"/>
    </row>
    <row r="6" spans="1:16" x14ac:dyDescent="0.25">
      <c r="A6" s="9">
        <v>13136</v>
      </c>
      <c r="B6" s="9" t="s">
        <v>30</v>
      </c>
      <c r="C6" s="9" t="s">
        <v>36</v>
      </c>
      <c r="D6" s="9" t="s">
        <v>38</v>
      </c>
      <c r="E6" s="12">
        <v>16</v>
      </c>
      <c r="F6" s="11">
        <v>3.1760912590556813</v>
      </c>
      <c r="J6" s="10"/>
      <c r="K6" s="10"/>
    </row>
    <row r="7" spans="1:16" x14ac:dyDescent="0.25">
      <c r="A7" s="9">
        <v>13136</v>
      </c>
      <c r="B7" s="9" t="s">
        <v>30</v>
      </c>
      <c r="C7" s="9" t="s">
        <v>36</v>
      </c>
      <c r="D7" s="9" t="s">
        <v>38</v>
      </c>
      <c r="E7" s="12">
        <v>18</v>
      </c>
      <c r="F7" s="11">
        <v>3.3010299956639813</v>
      </c>
    </row>
    <row r="8" spans="1:16" x14ac:dyDescent="0.25">
      <c r="A8" s="9">
        <v>13136</v>
      </c>
      <c r="B8" s="9" t="s">
        <v>30</v>
      </c>
      <c r="C8" s="9" t="s">
        <v>36</v>
      </c>
      <c r="D8" s="9" t="s">
        <v>38</v>
      </c>
      <c r="E8" s="12">
        <v>20</v>
      </c>
      <c r="F8" s="11">
        <v>2.6384892569546374</v>
      </c>
    </row>
    <row r="9" spans="1:16" x14ac:dyDescent="0.25">
      <c r="A9" s="9">
        <v>13136</v>
      </c>
      <c r="B9" s="9" t="s">
        <v>30</v>
      </c>
      <c r="C9" s="9" t="s">
        <v>36</v>
      </c>
      <c r="D9" s="9" t="s">
        <v>38</v>
      </c>
      <c r="E9" s="12">
        <v>22</v>
      </c>
      <c r="F9" s="11">
        <v>3.0354297381845483</v>
      </c>
    </row>
    <row r="10" spans="1:16" x14ac:dyDescent="0.25">
      <c r="A10" s="9">
        <v>13136</v>
      </c>
      <c r="B10" s="9" t="s">
        <v>31</v>
      </c>
      <c r="C10" s="9" t="s">
        <v>36</v>
      </c>
      <c r="D10" s="9" t="s">
        <v>38</v>
      </c>
      <c r="E10" s="12">
        <v>10</v>
      </c>
      <c r="F10" s="11">
        <v>4.238046103128795</v>
      </c>
    </row>
    <row r="11" spans="1:16" x14ac:dyDescent="0.25">
      <c r="A11" s="9">
        <v>13136</v>
      </c>
      <c r="B11" s="9" t="s">
        <v>31</v>
      </c>
      <c r="C11" s="9" t="s">
        <v>36</v>
      </c>
      <c r="D11" s="9" t="s">
        <v>38</v>
      </c>
      <c r="E11" s="12">
        <v>12</v>
      </c>
      <c r="F11" s="11">
        <v>3.7781512503836434</v>
      </c>
    </row>
    <row r="12" spans="1:16" x14ac:dyDescent="0.25">
      <c r="A12" s="9">
        <v>13136</v>
      </c>
      <c r="B12" s="9" t="s">
        <v>31</v>
      </c>
      <c r="C12" s="9" t="s">
        <v>36</v>
      </c>
      <c r="D12" s="9" t="s">
        <v>38</v>
      </c>
      <c r="E12" s="12">
        <v>14</v>
      </c>
      <c r="F12" s="11">
        <v>3.8260748027008264</v>
      </c>
    </row>
    <row r="13" spans="1:16" x14ac:dyDescent="0.25">
      <c r="A13" s="9">
        <v>13136</v>
      </c>
      <c r="B13" s="9" t="s">
        <v>31</v>
      </c>
      <c r="C13" s="9" t="s">
        <v>36</v>
      </c>
      <c r="D13" s="9" t="s">
        <v>38</v>
      </c>
      <c r="E13" s="12">
        <v>16</v>
      </c>
      <c r="F13" s="11">
        <v>3.2430380486862944</v>
      </c>
    </row>
    <row r="14" spans="1:16" x14ac:dyDescent="0.25">
      <c r="A14" s="9">
        <v>13136</v>
      </c>
      <c r="B14" s="9" t="s">
        <v>31</v>
      </c>
      <c r="C14" s="9" t="s">
        <v>36</v>
      </c>
      <c r="D14" s="9" t="s">
        <v>38</v>
      </c>
      <c r="E14" s="12">
        <v>18</v>
      </c>
      <c r="F14" s="11">
        <v>3.5622928644564746</v>
      </c>
    </row>
    <row r="15" spans="1:16" x14ac:dyDescent="0.25">
      <c r="A15" s="9">
        <v>13136</v>
      </c>
      <c r="B15" s="9" t="s">
        <v>31</v>
      </c>
      <c r="C15" s="9" t="s">
        <v>36</v>
      </c>
      <c r="D15" s="9" t="s">
        <v>38</v>
      </c>
      <c r="E15" s="12">
        <v>20</v>
      </c>
      <c r="F15" s="11">
        <v>2.7118072290411912</v>
      </c>
    </row>
    <row r="16" spans="1:16" x14ac:dyDescent="0.25">
      <c r="A16" s="9">
        <v>13136</v>
      </c>
      <c r="B16" s="9" t="s">
        <v>31</v>
      </c>
      <c r="C16" s="9" t="s">
        <v>36</v>
      </c>
      <c r="D16" s="9" t="s">
        <v>38</v>
      </c>
      <c r="E16" s="12">
        <v>22</v>
      </c>
      <c r="F16" s="11">
        <v>3.8836614351536176</v>
      </c>
    </row>
    <row r="17" spans="1:6" x14ac:dyDescent="0.25">
      <c r="A17" s="9">
        <v>13136</v>
      </c>
      <c r="B17" s="9" t="s">
        <v>32</v>
      </c>
      <c r="C17" s="9" t="s">
        <v>36</v>
      </c>
      <c r="D17" s="9" t="s">
        <v>38</v>
      </c>
      <c r="E17" s="12">
        <v>0</v>
      </c>
      <c r="F17" s="11">
        <v>5.9542425094393252</v>
      </c>
    </row>
    <row r="18" spans="1:6" x14ac:dyDescent="0.25">
      <c r="A18" s="9">
        <v>13136</v>
      </c>
      <c r="B18" s="9" t="s">
        <v>32</v>
      </c>
      <c r="C18" s="9" t="s">
        <v>36</v>
      </c>
      <c r="D18" s="9" t="s">
        <v>38</v>
      </c>
      <c r="E18" s="12">
        <v>10</v>
      </c>
      <c r="F18" s="11">
        <v>5.4771212547196626</v>
      </c>
    </row>
    <row r="19" spans="1:6" x14ac:dyDescent="0.25">
      <c r="A19" s="9">
        <v>13136</v>
      </c>
      <c r="B19" s="9" t="s">
        <v>32</v>
      </c>
      <c r="C19" s="9" t="s">
        <v>36</v>
      </c>
      <c r="D19" s="9" t="s">
        <v>38</v>
      </c>
      <c r="E19" s="12">
        <v>12</v>
      </c>
      <c r="F19" s="11">
        <v>3.7781512503836434</v>
      </c>
    </row>
    <row r="20" spans="1:6" x14ac:dyDescent="0.25">
      <c r="A20" s="9">
        <v>13136</v>
      </c>
      <c r="B20" s="9" t="s">
        <v>32</v>
      </c>
      <c r="C20" s="9" t="s">
        <v>36</v>
      </c>
      <c r="D20" s="9" t="s">
        <v>38</v>
      </c>
      <c r="E20" s="12">
        <v>14</v>
      </c>
      <c r="F20" s="11">
        <v>3.6989700043360187</v>
      </c>
    </row>
    <row r="21" spans="1:6" x14ac:dyDescent="0.25">
      <c r="A21" s="9">
        <v>13136</v>
      </c>
      <c r="B21" s="9" t="s">
        <v>32</v>
      </c>
      <c r="C21" s="9" t="s">
        <v>36</v>
      </c>
      <c r="D21" s="9" t="s">
        <v>38</v>
      </c>
      <c r="E21" s="12">
        <v>16</v>
      </c>
      <c r="F21" s="11">
        <v>3.8948696567452528</v>
      </c>
    </row>
    <row r="22" spans="1:6" x14ac:dyDescent="0.25">
      <c r="A22" s="9">
        <v>13136</v>
      </c>
      <c r="B22" s="9" t="s">
        <v>32</v>
      </c>
      <c r="C22" s="9" t="s">
        <v>36</v>
      </c>
      <c r="D22" s="9" t="s">
        <v>38</v>
      </c>
      <c r="E22" s="12">
        <v>18</v>
      </c>
      <c r="F22" s="11">
        <v>3.1303337684950061</v>
      </c>
    </row>
    <row r="23" spans="1:6" x14ac:dyDescent="0.25">
      <c r="A23" s="9">
        <v>13136</v>
      </c>
      <c r="B23" s="9" t="s">
        <v>32</v>
      </c>
      <c r="C23" s="9" t="s">
        <v>36</v>
      </c>
      <c r="D23" s="9" t="s">
        <v>38</v>
      </c>
      <c r="E23" s="12">
        <v>20</v>
      </c>
      <c r="F23" s="11">
        <v>2.6857417386022635</v>
      </c>
    </row>
    <row r="24" spans="1:6" x14ac:dyDescent="0.25">
      <c r="A24" s="9">
        <v>13136</v>
      </c>
      <c r="B24" s="9" t="s">
        <v>32</v>
      </c>
      <c r="C24" s="9" t="s">
        <v>36</v>
      </c>
      <c r="D24" s="9" t="s">
        <v>38</v>
      </c>
      <c r="E24" s="12">
        <v>22</v>
      </c>
      <c r="F24" s="11">
        <v>3.7520484478194387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zoomScale="90" zoomScaleNormal="90" workbookViewId="0"/>
  </sheetViews>
  <sheetFormatPr defaultRowHeight="15" x14ac:dyDescent="0.25"/>
  <cols>
    <col min="2" max="2" width="10.7109375" bestFit="1" customWidth="1"/>
    <col min="4" max="4" width="12.5703125" bestFit="1" customWidth="1"/>
  </cols>
  <sheetData>
    <row r="1" spans="1:4" x14ac:dyDescent="0.25">
      <c r="A1" s="1" t="s">
        <v>2</v>
      </c>
      <c r="B1" t="s">
        <v>34</v>
      </c>
      <c r="C1" s="1" t="s">
        <v>0</v>
      </c>
      <c r="D1" t="s">
        <v>37</v>
      </c>
    </row>
    <row r="2" spans="1:4" x14ac:dyDescent="0.25">
      <c r="A2" s="1">
        <v>12662</v>
      </c>
      <c r="B2" s="1" t="s">
        <v>39</v>
      </c>
      <c r="C2" s="2">
        <v>0</v>
      </c>
      <c r="D2" s="2">
        <v>25.1</v>
      </c>
    </row>
    <row r="3" spans="1:4" x14ac:dyDescent="0.25">
      <c r="A3" s="1">
        <v>12662</v>
      </c>
      <c r="B3" s="1" t="s">
        <v>39</v>
      </c>
      <c r="C3" s="2">
        <v>2</v>
      </c>
      <c r="D3" s="2">
        <v>26.9</v>
      </c>
    </row>
    <row r="4" spans="1:4" x14ac:dyDescent="0.25">
      <c r="A4" s="1">
        <v>12662</v>
      </c>
      <c r="B4" s="1" t="s">
        <v>39</v>
      </c>
      <c r="C4" s="2">
        <v>4</v>
      </c>
      <c r="D4" s="2">
        <v>34.299999999999997</v>
      </c>
    </row>
    <row r="5" spans="1:4" x14ac:dyDescent="0.25">
      <c r="A5" s="1">
        <v>12662</v>
      </c>
      <c r="B5" s="1" t="s">
        <v>39</v>
      </c>
      <c r="C5" s="2">
        <v>6</v>
      </c>
      <c r="D5" s="2">
        <v>42.7</v>
      </c>
    </row>
    <row r="6" spans="1:4" x14ac:dyDescent="0.25">
      <c r="A6" s="1">
        <v>12662</v>
      </c>
      <c r="B6" s="1" t="s">
        <v>39</v>
      </c>
      <c r="C6" s="2">
        <v>8</v>
      </c>
      <c r="D6" s="2">
        <v>50.2</v>
      </c>
    </row>
    <row r="7" spans="1:4" x14ac:dyDescent="0.25">
      <c r="A7" s="1">
        <v>12662</v>
      </c>
      <c r="B7" s="1" t="s">
        <v>39</v>
      </c>
      <c r="C7" s="2">
        <v>10</v>
      </c>
      <c r="D7" s="2">
        <v>54.4</v>
      </c>
    </row>
    <row r="8" spans="1:4" x14ac:dyDescent="0.25">
      <c r="A8" s="1">
        <v>12662</v>
      </c>
      <c r="B8" s="1" t="s">
        <v>39</v>
      </c>
      <c r="C8" s="2">
        <v>12</v>
      </c>
      <c r="D8" s="2">
        <v>55.7</v>
      </c>
    </row>
    <row r="9" spans="1:4" x14ac:dyDescent="0.25">
      <c r="A9" s="1">
        <v>12662</v>
      </c>
      <c r="B9" s="1" t="s">
        <v>39</v>
      </c>
      <c r="C9" s="2">
        <v>14</v>
      </c>
      <c r="D9" s="2">
        <v>56.2</v>
      </c>
    </row>
    <row r="10" spans="1:4" x14ac:dyDescent="0.25">
      <c r="A10" s="1">
        <v>12662</v>
      </c>
      <c r="B10" s="1" t="s">
        <v>39</v>
      </c>
      <c r="C10" s="2">
        <v>16</v>
      </c>
      <c r="D10" s="2">
        <v>56.2</v>
      </c>
    </row>
    <row r="11" spans="1:4" x14ac:dyDescent="0.25">
      <c r="A11" s="1">
        <v>12662</v>
      </c>
      <c r="B11" s="1" t="s">
        <v>39</v>
      </c>
      <c r="C11" s="2">
        <v>18</v>
      </c>
      <c r="D11" s="2">
        <v>56.2</v>
      </c>
    </row>
    <row r="12" spans="1:4" x14ac:dyDescent="0.25">
      <c r="A12" s="1">
        <v>12662</v>
      </c>
      <c r="B12" s="1" t="s">
        <v>39</v>
      </c>
      <c r="C12" s="2">
        <v>20</v>
      </c>
      <c r="D12" s="2">
        <v>56.3</v>
      </c>
    </row>
    <row r="13" spans="1:4" x14ac:dyDescent="0.25">
      <c r="A13" s="1">
        <v>12662</v>
      </c>
      <c r="B13" s="1" t="s">
        <v>39</v>
      </c>
      <c r="C13" s="2">
        <v>22</v>
      </c>
      <c r="D13" s="2">
        <v>56.2</v>
      </c>
    </row>
    <row r="14" spans="1:4" x14ac:dyDescent="0.25">
      <c r="A14" s="1">
        <v>12662</v>
      </c>
      <c r="B14" t="s">
        <v>36</v>
      </c>
      <c r="C14" s="2">
        <v>0</v>
      </c>
      <c r="D14" s="2">
        <v>25.3</v>
      </c>
    </row>
    <row r="15" spans="1:4" x14ac:dyDescent="0.25">
      <c r="A15" s="1">
        <v>12662</v>
      </c>
      <c r="B15" t="s">
        <v>36</v>
      </c>
      <c r="C15" s="2">
        <v>2</v>
      </c>
      <c r="D15" s="2">
        <v>26.5</v>
      </c>
    </row>
    <row r="16" spans="1:4" x14ac:dyDescent="0.25">
      <c r="A16" s="1">
        <v>12662</v>
      </c>
      <c r="B16" t="s">
        <v>36</v>
      </c>
      <c r="C16" s="2">
        <v>4</v>
      </c>
      <c r="D16" s="2">
        <v>32.299999999999997</v>
      </c>
    </row>
    <row r="17" spans="1:4" x14ac:dyDescent="0.25">
      <c r="A17" s="1">
        <v>12662</v>
      </c>
      <c r="B17" t="s">
        <v>36</v>
      </c>
      <c r="C17" s="2">
        <v>6</v>
      </c>
      <c r="D17" s="2">
        <v>39.799999999999997</v>
      </c>
    </row>
    <row r="18" spans="1:4" x14ac:dyDescent="0.25">
      <c r="A18" s="1">
        <v>12662</v>
      </c>
      <c r="B18" t="s">
        <v>36</v>
      </c>
      <c r="C18" s="2">
        <v>8</v>
      </c>
      <c r="D18" s="2">
        <v>47.4</v>
      </c>
    </row>
    <row r="19" spans="1:4" x14ac:dyDescent="0.25">
      <c r="A19" s="1">
        <v>12662</v>
      </c>
      <c r="B19" t="s">
        <v>36</v>
      </c>
      <c r="C19" s="2">
        <v>10</v>
      </c>
      <c r="D19" s="2">
        <v>52.4</v>
      </c>
    </row>
    <row r="20" spans="1:4" x14ac:dyDescent="0.25">
      <c r="A20" s="1">
        <v>12662</v>
      </c>
      <c r="B20" t="s">
        <v>36</v>
      </c>
      <c r="C20" s="2">
        <v>12</v>
      </c>
      <c r="D20" s="2">
        <v>53.9</v>
      </c>
    </row>
    <row r="21" spans="1:4" x14ac:dyDescent="0.25">
      <c r="A21" s="1">
        <v>12662</v>
      </c>
      <c r="B21" t="s">
        <v>36</v>
      </c>
      <c r="C21" s="2">
        <v>14</v>
      </c>
      <c r="D21" s="2">
        <v>55.2</v>
      </c>
    </row>
    <row r="22" spans="1:4" x14ac:dyDescent="0.25">
      <c r="A22" s="1">
        <v>12662</v>
      </c>
      <c r="B22" t="s">
        <v>36</v>
      </c>
      <c r="C22" s="2">
        <v>16</v>
      </c>
      <c r="D22" s="2">
        <v>56</v>
      </c>
    </row>
    <row r="23" spans="1:4" x14ac:dyDescent="0.25">
      <c r="A23" s="1">
        <v>12662</v>
      </c>
      <c r="B23" t="s">
        <v>36</v>
      </c>
      <c r="C23" s="2">
        <v>18</v>
      </c>
      <c r="D23" s="2">
        <v>56.2</v>
      </c>
    </row>
    <row r="24" spans="1:4" x14ac:dyDescent="0.25">
      <c r="A24" s="1">
        <v>12662</v>
      </c>
      <c r="B24" t="s">
        <v>36</v>
      </c>
      <c r="C24" s="2">
        <v>20</v>
      </c>
      <c r="D24" s="2">
        <v>56.5</v>
      </c>
    </row>
    <row r="25" spans="1:4" x14ac:dyDescent="0.25">
      <c r="A25" s="1">
        <v>12662</v>
      </c>
      <c r="B25" t="s">
        <v>36</v>
      </c>
      <c r="C25" s="2">
        <v>22</v>
      </c>
      <c r="D25" s="2">
        <v>56.4</v>
      </c>
    </row>
    <row r="26" spans="1:4" x14ac:dyDescent="0.25">
      <c r="A26">
        <v>13126</v>
      </c>
      <c r="B26" s="1" t="s">
        <v>39</v>
      </c>
      <c r="C26" s="13">
        <v>0</v>
      </c>
      <c r="D26" s="13">
        <v>25.1</v>
      </c>
    </row>
    <row r="27" spans="1:4" x14ac:dyDescent="0.25">
      <c r="A27">
        <v>13126</v>
      </c>
      <c r="B27" s="1" t="s">
        <v>39</v>
      </c>
      <c r="C27" s="13">
        <v>2</v>
      </c>
      <c r="D27" s="13">
        <v>27.2</v>
      </c>
    </row>
    <row r="28" spans="1:4" x14ac:dyDescent="0.25">
      <c r="A28">
        <v>13126</v>
      </c>
      <c r="B28" s="1" t="s">
        <v>39</v>
      </c>
      <c r="C28" s="13">
        <v>4</v>
      </c>
      <c r="D28" s="13">
        <v>34.5</v>
      </c>
    </row>
    <row r="29" spans="1:4" x14ac:dyDescent="0.25">
      <c r="A29">
        <v>13126</v>
      </c>
      <c r="B29" s="1" t="s">
        <v>39</v>
      </c>
      <c r="C29" s="13">
        <v>6</v>
      </c>
      <c r="D29" s="13">
        <v>42.8</v>
      </c>
    </row>
    <row r="30" spans="1:4" x14ac:dyDescent="0.25">
      <c r="A30">
        <v>13126</v>
      </c>
      <c r="B30" s="1" t="s">
        <v>39</v>
      </c>
      <c r="C30" s="13">
        <v>8</v>
      </c>
      <c r="D30" s="13">
        <v>50.4</v>
      </c>
    </row>
    <row r="31" spans="1:4" x14ac:dyDescent="0.25">
      <c r="A31">
        <v>13126</v>
      </c>
      <c r="B31" s="1" t="s">
        <v>39</v>
      </c>
      <c r="C31" s="13">
        <v>10</v>
      </c>
      <c r="D31" s="13">
        <v>54.7</v>
      </c>
    </row>
    <row r="32" spans="1:4" x14ac:dyDescent="0.25">
      <c r="A32">
        <v>13126</v>
      </c>
      <c r="B32" s="1" t="s">
        <v>39</v>
      </c>
      <c r="C32" s="13">
        <v>12</v>
      </c>
      <c r="D32" s="13">
        <v>56.1</v>
      </c>
    </row>
    <row r="33" spans="1:4" x14ac:dyDescent="0.25">
      <c r="A33">
        <v>13126</v>
      </c>
      <c r="B33" s="1" t="s">
        <v>39</v>
      </c>
      <c r="C33" s="13">
        <v>14</v>
      </c>
      <c r="D33" s="13">
        <v>56.5</v>
      </c>
    </row>
    <row r="34" spans="1:4" x14ac:dyDescent="0.25">
      <c r="A34">
        <v>13126</v>
      </c>
      <c r="B34" s="1" t="s">
        <v>39</v>
      </c>
      <c r="C34" s="13">
        <v>16</v>
      </c>
      <c r="D34" s="13">
        <v>56.4</v>
      </c>
    </row>
    <row r="35" spans="1:4" x14ac:dyDescent="0.25">
      <c r="A35">
        <v>13126</v>
      </c>
      <c r="B35" s="1" t="s">
        <v>39</v>
      </c>
      <c r="C35" s="13">
        <v>18</v>
      </c>
      <c r="D35" s="13">
        <v>56.3</v>
      </c>
    </row>
    <row r="36" spans="1:4" x14ac:dyDescent="0.25">
      <c r="A36">
        <v>13126</v>
      </c>
      <c r="B36" s="1" t="s">
        <v>39</v>
      </c>
      <c r="C36" s="13">
        <v>20</v>
      </c>
      <c r="D36" s="13">
        <v>56.3</v>
      </c>
    </row>
    <row r="37" spans="1:4" x14ac:dyDescent="0.25">
      <c r="A37">
        <v>13126</v>
      </c>
      <c r="B37" s="1" t="s">
        <v>39</v>
      </c>
      <c r="C37" s="13">
        <v>22</v>
      </c>
      <c r="D37" s="13">
        <v>56.2</v>
      </c>
    </row>
    <row r="38" spans="1:4" x14ac:dyDescent="0.25">
      <c r="A38">
        <v>13126</v>
      </c>
      <c r="B38" t="s">
        <v>36</v>
      </c>
      <c r="C38" s="13">
        <v>0</v>
      </c>
      <c r="D38" s="13">
        <v>25.2</v>
      </c>
    </row>
    <row r="39" spans="1:4" x14ac:dyDescent="0.25">
      <c r="A39">
        <v>13126</v>
      </c>
      <c r="B39" t="s">
        <v>36</v>
      </c>
      <c r="C39" s="13">
        <v>2</v>
      </c>
      <c r="D39" s="13">
        <v>27.3</v>
      </c>
    </row>
    <row r="40" spans="1:4" x14ac:dyDescent="0.25">
      <c r="A40">
        <v>13126</v>
      </c>
      <c r="B40" t="s">
        <v>36</v>
      </c>
      <c r="C40" s="13">
        <v>4</v>
      </c>
      <c r="D40" s="13">
        <v>35</v>
      </c>
    </row>
    <row r="41" spans="1:4" x14ac:dyDescent="0.25">
      <c r="A41">
        <v>13126</v>
      </c>
      <c r="B41" t="s">
        <v>36</v>
      </c>
      <c r="C41" s="13">
        <v>6</v>
      </c>
      <c r="D41" s="13">
        <v>43.2</v>
      </c>
    </row>
    <row r="42" spans="1:4" x14ac:dyDescent="0.25">
      <c r="A42">
        <v>13126</v>
      </c>
      <c r="B42" t="s">
        <v>36</v>
      </c>
      <c r="C42" s="13">
        <v>8</v>
      </c>
      <c r="D42" s="13">
        <v>50.5</v>
      </c>
    </row>
    <row r="43" spans="1:4" x14ac:dyDescent="0.25">
      <c r="A43">
        <v>13126</v>
      </c>
      <c r="B43" t="s">
        <v>36</v>
      </c>
      <c r="C43" s="13">
        <v>10</v>
      </c>
      <c r="D43" s="13">
        <v>53.9</v>
      </c>
    </row>
    <row r="44" spans="1:4" x14ac:dyDescent="0.25">
      <c r="A44">
        <v>13126</v>
      </c>
      <c r="B44" t="s">
        <v>36</v>
      </c>
      <c r="C44" s="13">
        <v>12</v>
      </c>
      <c r="D44" s="13">
        <v>55.1</v>
      </c>
    </row>
    <row r="45" spans="1:4" x14ac:dyDescent="0.25">
      <c r="A45">
        <v>13126</v>
      </c>
      <c r="B45" t="s">
        <v>36</v>
      </c>
      <c r="C45" s="13">
        <v>14</v>
      </c>
      <c r="D45" s="13">
        <v>55.9</v>
      </c>
    </row>
    <row r="46" spans="1:4" x14ac:dyDescent="0.25">
      <c r="A46">
        <v>13126</v>
      </c>
      <c r="B46" t="s">
        <v>36</v>
      </c>
      <c r="C46" s="13">
        <v>16</v>
      </c>
      <c r="D46" s="13">
        <v>56.1</v>
      </c>
    </row>
    <row r="47" spans="1:4" x14ac:dyDescent="0.25">
      <c r="A47">
        <v>13126</v>
      </c>
      <c r="B47" t="s">
        <v>36</v>
      </c>
      <c r="C47" s="13">
        <v>18</v>
      </c>
      <c r="D47" s="13">
        <v>56.1</v>
      </c>
    </row>
    <row r="48" spans="1:4" x14ac:dyDescent="0.25">
      <c r="A48">
        <v>13126</v>
      </c>
      <c r="B48" t="s">
        <v>36</v>
      </c>
      <c r="C48" s="13">
        <v>20</v>
      </c>
      <c r="D48" s="13">
        <v>56.3</v>
      </c>
    </row>
    <row r="49" spans="1:4" x14ac:dyDescent="0.25">
      <c r="A49">
        <v>13126</v>
      </c>
      <c r="B49" t="s">
        <v>36</v>
      </c>
      <c r="C49" s="13">
        <v>22</v>
      </c>
      <c r="D49" s="13">
        <v>56.1</v>
      </c>
    </row>
    <row r="50" spans="1:4" x14ac:dyDescent="0.25">
      <c r="A50">
        <v>13136</v>
      </c>
      <c r="B50" t="s">
        <v>39</v>
      </c>
      <c r="C50" s="13">
        <v>0</v>
      </c>
      <c r="D50" s="13">
        <v>25.5</v>
      </c>
    </row>
    <row r="51" spans="1:4" x14ac:dyDescent="0.25">
      <c r="A51">
        <v>13136</v>
      </c>
      <c r="B51" t="s">
        <v>39</v>
      </c>
      <c r="C51" s="13">
        <v>2</v>
      </c>
      <c r="D51" s="13">
        <v>27.4</v>
      </c>
    </row>
    <row r="52" spans="1:4" x14ac:dyDescent="0.25">
      <c r="A52">
        <v>13136</v>
      </c>
      <c r="B52" t="s">
        <v>39</v>
      </c>
      <c r="C52" s="13">
        <v>4</v>
      </c>
      <c r="D52" s="13">
        <v>35</v>
      </c>
    </row>
    <row r="53" spans="1:4" x14ac:dyDescent="0.25">
      <c r="A53">
        <v>13136</v>
      </c>
      <c r="B53" t="s">
        <v>39</v>
      </c>
      <c r="C53" s="13">
        <v>6</v>
      </c>
      <c r="D53" s="13">
        <v>42.9</v>
      </c>
    </row>
    <row r="54" spans="1:4" x14ac:dyDescent="0.25">
      <c r="A54">
        <v>13136</v>
      </c>
      <c r="B54" t="s">
        <v>39</v>
      </c>
      <c r="C54" s="13">
        <v>8</v>
      </c>
      <c r="D54" s="13">
        <v>49.7</v>
      </c>
    </row>
    <row r="55" spans="1:4" x14ac:dyDescent="0.25">
      <c r="A55">
        <v>13136</v>
      </c>
      <c r="B55" t="s">
        <v>39</v>
      </c>
      <c r="C55" s="13">
        <v>10</v>
      </c>
      <c r="D55" s="13">
        <v>53.8</v>
      </c>
    </row>
    <row r="56" spans="1:4" x14ac:dyDescent="0.25">
      <c r="A56">
        <v>13136</v>
      </c>
      <c r="B56" t="s">
        <v>39</v>
      </c>
      <c r="C56" s="13">
        <v>12</v>
      </c>
      <c r="D56" s="13">
        <v>55.7</v>
      </c>
    </row>
    <row r="57" spans="1:4" x14ac:dyDescent="0.25">
      <c r="A57">
        <v>13136</v>
      </c>
      <c r="B57" t="s">
        <v>39</v>
      </c>
      <c r="C57" s="13">
        <v>14</v>
      </c>
      <c r="D57" s="13">
        <v>56.4</v>
      </c>
    </row>
    <row r="58" spans="1:4" x14ac:dyDescent="0.25">
      <c r="A58">
        <v>13136</v>
      </c>
      <c r="B58" t="s">
        <v>39</v>
      </c>
      <c r="C58" s="13">
        <v>16</v>
      </c>
      <c r="D58" s="13">
        <v>56.5</v>
      </c>
    </row>
    <row r="59" spans="1:4" x14ac:dyDescent="0.25">
      <c r="A59">
        <v>13136</v>
      </c>
      <c r="B59" t="s">
        <v>39</v>
      </c>
      <c r="C59" s="13">
        <v>18</v>
      </c>
      <c r="D59" s="13">
        <v>56.5</v>
      </c>
    </row>
    <row r="60" spans="1:4" x14ac:dyDescent="0.25">
      <c r="A60">
        <v>13136</v>
      </c>
      <c r="B60" t="s">
        <v>39</v>
      </c>
      <c r="C60" s="13">
        <v>20</v>
      </c>
      <c r="D60" s="13">
        <v>56.5</v>
      </c>
    </row>
    <row r="61" spans="1:4" x14ac:dyDescent="0.25">
      <c r="A61">
        <v>13136</v>
      </c>
      <c r="B61" t="s">
        <v>39</v>
      </c>
      <c r="C61" s="13">
        <v>22</v>
      </c>
      <c r="D61" s="13">
        <v>56.4</v>
      </c>
    </row>
    <row r="62" spans="1:4" x14ac:dyDescent="0.25">
      <c r="A62">
        <v>13136</v>
      </c>
      <c r="B62" t="s">
        <v>36</v>
      </c>
      <c r="C62" s="13">
        <v>0</v>
      </c>
      <c r="D62" s="13">
        <v>25.8</v>
      </c>
    </row>
    <row r="63" spans="1:4" x14ac:dyDescent="0.25">
      <c r="A63">
        <v>13136</v>
      </c>
      <c r="B63" t="s">
        <v>36</v>
      </c>
      <c r="C63" s="13">
        <v>2</v>
      </c>
      <c r="D63" s="13">
        <v>27.6</v>
      </c>
    </row>
    <row r="64" spans="1:4" x14ac:dyDescent="0.25">
      <c r="A64">
        <v>13136</v>
      </c>
      <c r="B64" t="s">
        <v>36</v>
      </c>
      <c r="C64" s="13">
        <v>4</v>
      </c>
      <c r="D64" s="13">
        <v>34.4</v>
      </c>
    </row>
    <row r="65" spans="1:4" x14ac:dyDescent="0.25">
      <c r="A65">
        <v>13136</v>
      </c>
      <c r="B65" t="s">
        <v>36</v>
      </c>
      <c r="C65" s="13">
        <v>6</v>
      </c>
      <c r="D65" s="13">
        <v>42.5</v>
      </c>
    </row>
    <row r="66" spans="1:4" x14ac:dyDescent="0.25">
      <c r="A66">
        <v>13136</v>
      </c>
      <c r="B66" t="s">
        <v>36</v>
      </c>
      <c r="C66" s="13">
        <v>8</v>
      </c>
      <c r="D66" s="13">
        <v>49.8</v>
      </c>
    </row>
    <row r="67" spans="1:4" x14ac:dyDescent="0.25">
      <c r="A67">
        <v>13136</v>
      </c>
      <c r="B67" t="s">
        <v>36</v>
      </c>
      <c r="C67" s="13">
        <v>10</v>
      </c>
      <c r="D67" s="13">
        <v>54.2</v>
      </c>
    </row>
    <row r="68" spans="1:4" x14ac:dyDescent="0.25">
      <c r="A68">
        <v>13136</v>
      </c>
      <c r="B68" t="s">
        <v>36</v>
      </c>
      <c r="C68" s="13">
        <v>12</v>
      </c>
      <c r="D68" s="13">
        <v>55.8</v>
      </c>
    </row>
    <row r="69" spans="1:4" x14ac:dyDescent="0.25">
      <c r="A69">
        <v>13136</v>
      </c>
      <c r="B69" t="s">
        <v>36</v>
      </c>
      <c r="C69" s="13">
        <v>14</v>
      </c>
      <c r="D69" s="13">
        <v>56.2</v>
      </c>
    </row>
    <row r="70" spans="1:4" x14ac:dyDescent="0.25">
      <c r="A70">
        <v>13136</v>
      </c>
      <c r="B70" t="s">
        <v>36</v>
      </c>
      <c r="C70" s="13">
        <v>16</v>
      </c>
      <c r="D70" s="13">
        <v>56.3</v>
      </c>
    </row>
    <row r="71" spans="1:4" x14ac:dyDescent="0.25">
      <c r="A71">
        <v>13136</v>
      </c>
      <c r="B71" t="s">
        <v>36</v>
      </c>
      <c r="C71" s="13">
        <v>18</v>
      </c>
      <c r="D71" s="13">
        <v>56.3</v>
      </c>
    </row>
    <row r="72" spans="1:4" x14ac:dyDescent="0.25">
      <c r="A72">
        <v>13136</v>
      </c>
      <c r="B72" t="s">
        <v>36</v>
      </c>
      <c r="C72" s="13">
        <v>20</v>
      </c>
      <c r="D72" s="13">
        <v>56.2</v>
      </c>
    </row>
    <row r="73" spans="1:4" x14ac:dyDescent="0.25">
      <c r="A73">
        <v>13136</v>
      </c>
      <c r="B73" t="s">
        <v>36</v>
      </c>
      <c r="C73" s="13">
        <v>22</v>
      </c>
      <c r="D73" s="13">
        <v>56.2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9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1.140625" style="1" bestFit="1" customWidth="1"/>
    <col min="7" max="16384" width="9.140625" style="1"/>
  </cols>
  <sheetData>
    <row r="1" spans="1:40" ht="24" customHeight="1" x14ac:dyDescent="0.25">
      <c r="A1" s="3" t="s">
        <v>0</v>
      </c>
      <c r="B1" s="4" t="s">
        <v>3</v>
      </c>
      <c r="C1" s="4" t="s">
        <v>4</v>
      </c>
      <c r="D1" s="3" t="s">
        <v>5</v>
      </c>
      <c r="E1" s="5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5">
        <v>0</v>
      </c>
      <c r="B2" s="5">
        <v>5.8633228601204559</v>
      </c>
      <c r="C2" s="5">
        <f t="shared" ref="C2:C25" si="0">LOG((10^$G$5)/(1+10^$G$2)*(10^(-1*(A2/$G$3)^$G$4+$G$2)+10^(-1*(A2/$G$6)^$G$4)))</f>
        <v>5.7304389272673619</v>
      </c>
      <c r="D2" s="5">
        <f t="shared" ref="D2:D25" si="1" xml:space="preserve"> (B2 - C2)^2</f>
        <v>1.7658139610505587E-2</v>
      </c>
      <c r="E2" s="5"/>
      <c r="F2" s="2" t="s">
        <v>14</v>
      </c>
      <c r="G2" s="10">
        <v>2.3558503762437182</v>
      </c>
      <c r="H2" s="10">
        <v>0.30141224885923751</v>
      </c>
      <c r="I2" s="2"/>
      <c r="J2" s="2"/>
      <c r="K2" s="2"/>
      <c r="L2" s="7" t="s">
        <v>17</v>
      </c>
      <c r="M2" s="10">
        <v>0.18493887390571195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5">
        <v>10</v>
      </c>
      <c r="B3" s="5">
        <v>5.1238516409670858</v>
      </c>
      <c r="C3" s="5">
        <f t="shared" si="0"/>
        <v>4.8368245811977992</v>
      </c>
      <c r="D3" s="5">
        <f t="shared" si="1"/>
        <v>8.2384533039801588E-2</v>
      </c>
      <c r="E3" s="5"/>
      <c r="F3" s="2" t="s">
        <v>13</v>
      </c>
      <c r="G3" s="10">
        <v>10.184379986479755</v>
      </c>
      <c r="H3" s="10">
        <v>0.70978067351262975</v>
      </c>
      <c r="I3" s="2"/>
      <c r="J3" s="2"/>
      <c r="K3" s="2"/>
      <c r="L3" s="7" t="s">
        <v>20</v>
      </c>
      <c r="M3" s="10">
        <f>SQRT(M2)</f>
        <v>0.43004519984033301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25">
      <c r="A4" s="5">
        <v>12</v>
      </c>
      <c r="B4" s="5">
        <v>3.374748346010104</v>
      </c>
      <c r="C4" s="5">
        <f t="shared" si="0"/>
        <v>3.6412570610588464</v>
      </c>
      <c r="D4" s="5">
        <f t="shared" si="1"/>
        <v>7.1026895196931783E-2</v>
      </c>
      <c r="E4" s="5"/>
      <c r="F4" s="2" t="s">
        <v>11</v>
      </c>
      <c r="G4" s="10">
        <v>5.3599158483511387</v>
      </c>
      <c r="H4" s="10">
        <v>2.1867059881193067</v>
      </c>
      <c r="I4" s="2"/>
      <c r="J4" s="2"/>
      <c r="K4" s="2"/>
      <c r="L4" s="7" t="s">
        <v>18</v>
      </c>
      <c r="M4" s="10">
        <v>0.84047526535466588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5">
        <v>14</v>
      </c>
      <c r="B5" s="5">
        <v>3.6720978579357175</v>
      </c>
      <c r="C5" s="5">
        <f t="shared" si="0"/>
        <v>3.344455676180297</v>
      </c>
      <c r="D5" s="5">
        <f t="shared" si="1"/>
        <v>0.10734939926545199</v>
      </c>
      <c r="E5" s="2"/>
      <c r="F5" s="2" t="s">
        <v>9</v>
      </c>
      <c r="G5" s="10">
        <v>5.730438927267361</v>
      </c>
      <c r="H5" s="10">
        <v>0.25445549856397964</v>
      </c>
      <c r="I5" s="2"/>
      <c r="J5" s="2"/>
      <c r="K5" s="2"/>
      <c r="L5" s="7" t="s">
        <v>19</v>
      </c>
      <c r="M5" s="10">
        <v>0.81654655515786578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5">
        <v>16</v>
      </c>
      <c r="B6" s="5">
        <v>3.3010299956639813</v>
      </c>
      <c r="C6" s="5">
        <f t="shared" si="0"/>
        <v>3.3142703181762618</v>
      </c>
      <c r="D6" s="5">
        <f t="shared" si="1"/>
        <v>1.7530614022920386E-4</v>
      </c>
      <c r="E6" s="5"/>
      <c r="F6" s="2" t="s">
        <v>15</v>
      </c>
      <c r="G6" s="10">
        <v>27.180578560154359</v>
      </c>
      <c r="H6" s="10">
        <v>5.9936417585647357</v>
      </c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5">
        <v>18</v>
      </c>
      <c r="B7" s="5">
        <v>3.0663259253620376</v>
      </c>
      <c r="C7" s="5">
        <f t="shared" si="0"/>
        <v>3.2628669752042225</v>
      </c>
      <c r="D7" s="5">
        <f t="shared" si="1"/>
        <v>3.8628384273068209E-2</v>
      </c>
      <c r="E7" s="5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25">
      <c r="A8" s="5">
        <v>20</v>
      </c>
      <c r="B8" s="5">
        <v>3.6384892569546374</v>
      </c>
      <c r="C8" s="5">
        <f t="shared" si="0"/>
        <v>3.1795240499928741</v>
      </c>
      <c r="D8" s="5">
        <f t="shared" si="1"/>
        <v>0.21064906120145427</v>
      </c>
      <c r="E8" s="5"/>
      <c r="F8" s="2" t="s">
        <v>22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5">
        <v>22</v>
      </c>
      <c r="B9" s="5">
        <v>3.6020599913279625</v>
      </c>
      <c r="C9" s="5">
        <f t="shared" si="0"/>
        <v>3.0507449123580623</v>
      </c>
      <c r="D9" s="5">
        <f t="shared" si="1"/>
        <v>0.30394831629958724</v>
      </c>
      <c r="E9" s="5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5">
        <v>0</v>
      </c>
      <c r="B10" s="5">
        <v>5.7558748556724915</v>
      </c>
      <c r="C10" s="5">
        <f t="shared" si="0"/>
        <v>5.7304389272673619</v>
      </c>
      <c r="D10" s="5">
        <f t="shared" si="1"/>
        <v>6.4698645383087566E-4</v>
      </c>
      <c r="E10" s="5"/>
      <c r="F10" s="2" t="s">
        <v>24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5">
        <v>10</v>
      </c>
      <c r="B11" s="5">
        <v>4.6989700043360187</v>
      </c>
      <c r="C11" s="5">
        <f t="shared" si="0"/>
        <v>4.8368245811977992</v>
      </c>
      <c r="D11" s="5">
        <f t="shared" si="1"/>
        <v>1.9003884361740542E-2</v>
      </c>
      <c r="E11" s="5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5">
        <v>12</v>
      </c>
      <c r="B12" s="5">
        <v>3.3617278360175931</v>
      </c>
      <c r="C12" s="5">
        <f t="shared" si="0"/>
        <v>3.6412570610588464</v>
      </c>
      <c r="D12" s="5">
        <f t="shared" si="1"/>
        <v>7.813658765216365E-2</v>
      </c>
      <c r="E12" s="5"/>
      <c r="F12" s="16" t="s">
        <v>26</v>
      </c>
      <c r="G12" s="17"/>
      <c r="H12" s="17"/>
      <c r="I12" s="17"/>
      <c r="J12" s="17"/>
      <c r="K12" s="17"/>
      <c r="L12" s="17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5">
        <v>14</v>
      </c>
      <c r="B13" s="5">
        <v>3.1958996524092336</v>
      </c>
      <c r="C13" s="5">
        <f t="shared" si="0"/>
        <v>3.344455676180297</v>
      </c>
      <c r="D13" s="5">
        <f t="shared" si="1"/>
        <v>2.2068892198668776E-2</v>
      </c>
      <c r="E13" s="5"/>
      <c r="F13" s="17"/>
      <c r="G13" s="17"/>
      <c r="H13" s="17"/>
      <c r="I13" s="17"/>
      <c r="J13" s="17"/>
      <c r="K13" s="17"/>
      <c r="L13" s="17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5">
        <v>16</v>
      </c>
      <c r="B14" s="5">
        <v>2.6857417386022635</v>
      </c>
      <c r="C14" s="5">
        <f t="shared" si="0"/>
        <v>3.3142703181762618</v>
      </c>
      <c r="D14" s="5">
        <f t="shared" si="1"/>
        <v>0.39504817534130793</v>
      </c>
      <c r="E14" s="5"/>
      <c r="F14" s="17"/>
      <c r="G14" s="17"/>
      <c r="H14" s="17"/>
      <c r="I14" s="17"/>
      <c r="J14" s="17"/>
      <c r="K14" s="17"/>
      <c r="L14" s="17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25">
      <c r="A15" s="5">
        <v>18</v>
      </c>
      <c r="B15" s="5">
        <v>2.5854607295085006</v>
      </c>
      <c r="C15" s="5">
        <f t="shared" si="0"/>
        <v>3.2628669752042225</v>
      </c>
      <c r="D15" s="5">
        <f t="shared" si="1"/>
        <v>0.45887922170757278</v>
      </c>
      <c r="E15" s="5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25">
      <c r="A16" s="5">
        <v>20</v>
      </c>
      <c r="B16" s="5">
        <v>3.3010299956639813</v>
      </c>
      <c r="C16" s="5">
        <f t="shared" si="0"/>
        <v>3.1795240499928741</v>
      </c>
      <c r="D16" s="5">
        <f t="shared" si="1"/>
        <v>1.4763694833430048E-2</v>
      </c>
      <c r="E16" s="5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5">
        <v>22</v>
      </c>
      <c r="B17" s="5">
        <v>2.8450980400142569</v>
      </c>
      <c r="C17" s="5">
        <f t="shared" si="0"/>
        <v>3.0507449123580623</v>
      </c>
      <c r="D17" s="5">
        <f t="shared" si="1"/>
        <v>4.2290636104789399E-2</v>
      </c>
      <c r="E17" s="5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25">
      <c r="A18" s="5">
        <v>0</v>
      </c>
      <c r="B18" s="5">
        <v>5.5185139398778871</v>
      </c>
      <c r="C18" s="5">
        <f t="shared" si="0"/>
        <v>5.7304389272673619</v>
      </c>
      <c r="D18" s="5">
        <f t="shared" si="1"/>
        <v>4.4912200280029076E-2</v>
      </c>
      <c r="E18" s="5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x14ac:dyDescent="0.25">
      <c r="A19" s="5">
        <v>10</v>
      </c>
      <c r="B19" s="5">
        <v>4.7781512503836439</v>
      </c>
      <c r="C19" s="5">
        <f t="shared" si="0"/>
        <v>4.8368245811977992</v>
      </c>
      <c r="D19" s="5">
        <f t="shared" si="1"/>
        <v>3.4425597488273148E-3</v>
      </c>
      <c r="E19" s="5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25">
      <c r="A20" s="5">
        <v>12</v>
      </c>
      <c r="B20" s="5">
        <v>4.1139433523068369</v>
      </c>
      <c r="C20" s="5">
        <f t="shared" si="0"/>
        <v>3.6412570610588464</v>
      </c>
      <c r="D20" s="5">
        <f t="shared" si="1"/>
        <v>0.22343232993378015</v>
      </c>
      <c r="E20" s="5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x14ac:dyDescent="0.25">
      <c r="A21" s="5">
        <v>14</v>
      </c>
      <c r="B21" s="5">
        <v>4.3483048630481607</v>
      </c>
      <c r="C21" s="5">
        <f t="shared" si="0"/>
        <v>3.344455676180297</v>
      </c>
      <c r="D21" s="5">
        <f t="shared" si="1"/>
        <v>1.0077131899752709</v>
      </c>
      <c r="E21" s="5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5">
        <v>16</v>
      </c>
      <c r="B22" s="5">
        <v>3.6020599913279625</v>
      </c>
      <c r="C22" s="5">
        <f t="shared" si="0"/>
        <v>3.3142703181762618</v>
      </c>
      <c r="D22" s="5">
        <f t="shared" si="1"/>
        <v>8.2822895972762711E-2</v>
      </c>
      <c r="E22" s="5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5">
        <v>18</v>
      </c>
      <c r="B23" s="5">
        <v>2.6180480967120929</v>
      </c>
      <c r="C23" s="5">
        <f t="shared" si="0"/>
        <v>3.2628669752042225</v>
      </c>
      <c r="D23" s="5">
        <f t="shared" si="1"/>
        <v>0.41579138605984778</v>
      </c>
      <c r="E23" s="5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5">
        <v>20</v>
      </c>
      <c r="B24" s="5">
        <v>3.2174839442139063</v>
      </c>
      <c r="C24" s="5">
        <f t="shared" si="0"/>
        <v>3.1795240499928741</v>
      </c>
      <c r="D24" s="5">
        <f t="shared" si="1"/>
        <v>1.4409535692719527E-3</v>
      </c>
      <c r="E24" s="5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5">
        <v>22</v>
      </c>
      <c r="B25" s="5">
        <v>2.8129133566428557</v>
      </c>
      <c r="C25" s="5">
        <f t="shared" si="0"/>
        <v>3.0507449123580623</v>
      </c>
      <c r="D25" s="5">
        <f t="shared" si="1"/>
        <v>5.6563848893915442E-2</v>
      </c>
      <c r="E25" s="5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x14ac:dyDescent="0.25">
      <c r="A26" s="3" t="s">
        <v>6</v>
      </c>
      <c r="B26" s="5"/>
      <c r="C26" s="5"/>
      <c r="D26" s="5">
        <f>SUM(D2:D25)</f>
        <v>3.6987774781142391</v>
      </c>
      <c r="E26" s="5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5"/>
      <c r="B27" s="5"/>
      <c r="C27" s="5"/>
      <c r="D27" s="5"/>
      <c r="E27" s="5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5"/>
      <c r="B28" s="5"/>
      <c r="C28" s="5"/>
      <c r="D28" s="5"/>
      <c r="E28" s="5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25">
      <c r="A29" s="5">
        <v>0</v>
      </c>
      <c r="B29" s="5"/>
      <c r="C29" s="5">
        <f>LOG((10^$G$5)/(1+10^$G$2)*(10^(-1*(A29/$G$3)^$G$4+$G$2)+10^(-1*(A29/$G$6)^$G$4)))</f>
        <v>5.7304389272673619</v>
      </c>
      <c r="D29" s="5"/>
      <c r="E29" s="5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25">
      <c r="A30" s="5">
        <v>0.22</v>
      </c>
      <c r="B30" s="5"/>
      <c r="C30" s="5">
        <f t="shared" ref="C30:C93" si="2">LOG((10^$G$5)/(1+10^$G$2)*(10^(-1*(A30/$G$3)^$G$4+$G$2)+10^(-1*(A30/$G$6)^$G$4)))</f>
        <v>5.7304389260894943</v>
      </c>
      <c r="D30" s="5"/>
      <c r="E30" s="5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25">
      <c r="A31" s="5">
        <v>0.44</v>
      </c>
      <c r="B31" s="5"/>
      <c r="C31" s="5">
        <f t="shared" si="2"/>
        <v>5.7304388788955993</v>
      </c>
      <c r="D31" s="5"/>
      <c r="E31" s="5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5">
        <v>0.66</v>
      </c>
      <c r="B32" s="5"/>
      <c r="C32" s="5">
        <f t="shared" si="2"/>
        <v>5.7304385022308493</v>
      </c>
      <c r="D32" s="5"/>
      <c r="E32" s="5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5">
        <v>0.88</v>
      </c>
      <c r="B33" s="5"/>
      <c r="C33" s="5">
        <f t="shared" si="2"/>
        <v>5.7304369407729387</v>
      </c>
      <c r="D33" s="5"/>
      <c r="E33" s="5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25">
      <c r="A34" s="5">
        <v>1.1000000000000001</v>
      </c>
      <c r="B34" s="5"/>
      <c r="C34" s="5">
        <f t="shared" si="2"/>
        <v>5.7304323580012522</v>
      </c>
      <c r="D34" s="5"/>
      <c r="E34" s="5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25">
      <c r="A35" s="5">
        <v>1.32</v>
      </c>
      <c r="B35" s="5"/>
      <c r="C35" s="5">
        <f t="shared" si="2"/>
        <v>5.7304214721952826</v>
      </c>
      <c r="D35" s="5"/>
      <c r="E35" s="5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25">
      <c r="A36" s="5">
        <v>1.54</v>
      </c>
      <c r="B36" s="5"/>
      <c r="C36" s="5">
        <f t="shared" si="2"/>
        <v>5.7303990476707805</v>
      </c>
      <c r="D36" s="5"/>
      <c r="E36" s="5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5">
        <v>1.76</v>
      </c>
      <c r="B37" s="5"/>
      <c r="C37" s="5">
        <f t="shared" si="2"/>
        <v>5.7303573474702088</v>
      </c>
      <c r="D37" s="5"/>
      <c r="E37" s="5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25">
      <c r="A38" s="5">
        <v>1.98</v>
      </c>
      <c r="B38" s="5"/>
      <c r="C38" s="5">
        <f t="shared" si="2"/>
        <v>5.7302855518772837</v>
      </c>
      <c r="D38" s="5"/>
      <c r="E38" s="5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5">
        <v>2.2000000000000002</v>
      </c>
      <c r="B39" s="5"/>
      <c r="C39" s="5">
        <f t="shared" si="2"/>
        <v>5.7301691460405957</v>
      </c>
      <c r="D39" s="5"/>
      <c r="E39" s="5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5">
        <v>2.4200000000000004</v>
      </c>
      <c r="B40" s="5"/>
      <c r="C40" s="5">
        <f t="shared" si="2"/>
        <v>5.7299892792923242</v>
      </c>
      <c r="D40" s="5"/>
      <c r="E40" s="5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25">
      <c r="A41" s="5">
        <v>2.6400000000000006</v>
      </c>
      <c r="B41" s="5"/>
      <c r="C41" s="5">
        <f t="shared" si="2"/>
        <v>5.7297220982700345</v>
      </c>
      <c r="D41" s="5"/>
      <c r="E41" s="5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25">
      <c r="A42" s="5">
        <v>2.8600000000000008</v>
      </c>
      <c r="B42" s="5"/>
      <c r="C42" s="5">
        <f t="shared" si="2"/>
        <v>5.7293380556096407</v>
      </c>
      <c r="D42" s="5"/>
      <c r="E42" s="5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25">
      <c r="A43" s="5">
        <v>3.080000000000001</v>
      </c>
      <c r="B43" s="5"/>
      <c r="C43" s="5">
        <f t="shared" si="2"/>
        <v>5.7288011957302221</v>
      </c>
      <c r="D43" s="5"/>
      <c r="E43" s="5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5">
        <v>3.3000000000000012</v>
      </c>
      <c r="B44" s="5"/>
      <c r="C44" s="5">
        <f t="shared" si="2"/>
        <v>5.7280684190499542</v>
      </c>
      <c r="D44" s="5"/>
      <c r="E44" s="5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25">
      <c r="A45" s="5">
        <v>3.5200000000000014</v>
      </c>
      <c r="B45" s="5"/>
      <c r="C45" s="5">
        <f t="shared" si="2"/>
        <v>5.727088725840769</v>
      </c>
      <c r="D45" s="5"/>
      <c r="E45" s="5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x14ac:dyDescent="0.25">
      <c r="A46" s="5">
        <v>3.7400000000000015</v>
      </c>
      <c r="B46" s="5"/>
      <c r="C46" s="5">
        <f t="shared" si="2"/>
        <v>5.7258024408379438</v>
      </c>
      <c r="D46" s="5"/>
      <c r="E46" s="5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5">
        <v>3.9600000000000017</v>
      </c>
      <c r="B47" s="5"/>
      <c r="C47" s="5">
        <f t="shared" si="2"/>
        <v>5.7241404196638319</v>
      </c>
      <c r="D47" s="5"/>
      <c r="E47" s="5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A48" s="5">
        <v>4.1800000000000015</v>
      </c>
      <c r="B48" s="5"/>
      <c r="C48" s="5">
        <f t="shared" si="2"/>
        <v>5.722023238100256</v>
      </c>
      <c r="D48" s="5"/>
      <c r="E48" s="5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5">
        <v>4.4000000000000012</v>
      </c>
      <c r="B49" s="5"/>
      <c r="C49" s="5">
        <f t="shared" si="2"/>
        <v>5.7193603652518243</v>
      </c>
      <c r="D49" s="5"/>
      <c r="E49" s="5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5">
        <v>4.620000000000001</v>
      </c>
      <c r="B50" s="5"/>
      <c r="C50" s="5">
        <f t="shared" si="2"/>
        <v>5.7160493216856478</v>
      </c>
      <c r="D50" s="5"/>
      <c r="E50" s="5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5">
        <v>4.8400000000000007</v>
      </c>
      <c r="B51" s="5"/>
      <c r="C51" s="5">
        <f t="shared" si="2"/>
        <v>5.7119748237178918</v>
      </c>
      <c r="D51" s="5"/>
      <c r="E51" s="5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5">
        <v>5.0600000000000005</v>
      </c>
      <c r="B52" s="5"/>
      <c r="C52" s="5">
        <f t="shared" si="2"/>
        <v>5.7070079151544526</v>
      </c>
      <c r="D52" s="5"/>
      <c r="E52" s="5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5">
        <v>5.28</v>
      </c>
      <c r="B53" s="5"/>
      <c r="C53" s="5">
        <f t="shared" si="2"/>
        <v>5.7010050879974541</v>
      </c>
      <c r="D53" s="5"/>
      <c r="E53" s="5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5">
        <v>5.5</v>
      </c>
      <c r="B54" s="5"/>
      <c r="C54" s="5">
        <f t="shared" si="2"/>
        <v>5.6938073939245877</v>
      </c>
      <c r="D54" s="5"/>
      <c r="E54" s="5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5">
        <v>5.72</v>
      </c>
      <c r="B55" s="5"/>
      <c r="C55" s="5">
        <f t="shared" si="2"/>
        <v>5.6852395487687568</v>
      </c>
      <c r="D55" s="5"/>
      <c r="E55" s="5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5">
        <v>5.9399999999999995</v>
      </c>
      <c r="B56" s="5"/>
      <c r="C56" s="5">
        <f t="shared" si="2"/>
        <v>5.6751090328213127</v>
      </c>
      <c r="D56" s="5"/>
      <c r="E56" s="5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5">
        <v>6.1599999999999993</v>
      </c>
      <c r="B57" s="5"/>
      <c r="C57" s="5">
        <f t="shared" si="2"/>
        <v>5.663205190627437</v>
      </c>
      <c r="D57" s="5"/>
      <c r="E57" s="5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5">
        <v>6.379999999999999</v>
      </c>
      <c r="B58" s="5"/>
      <c r="C58" s="5">
        <f t="shared" si="2"/>
        <v>5.6492983351462316</v>
      </c>
      <c r="D58" s="5"/>
      <c r="E58" s="5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5">
        <v>6.5999999999999988</v>
      </c>
      <c r="B59" s="5"/>
      <c r="C59" s="5">
        <f t="shared" si="2"/>
        <v>5.6331388628741239</v>
      </c>
      <c r="D59" s="5"/>
      <c r="E59" s="5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5">
        <v>6.8199999999999985</v>
      </c>
      <c r="B60" s="5"/>
      <c r="C60" s="5">
        <f t="shared" si="2"/>
        <v>5.6144563890238555</v>
      </c>
      <c r="D60" s="5"/>
      <c r="E60" s="5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5">
      <c r="A61" s="5">
        <v>7.0399999999999983</v>
      </c>
      <c r="B61" s="5"/>
      <c r="C61" s="5">
        <f t="shared" si="2"/>
        <v>5.5929589154859087</v>
      </c>
      <c r="D61" s="5"/>
      <c r="E61" s="5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5">
        <v>7.259999999999998</v>
      </c>
      <c r="B62" s="5"/>
      <c r="C62" s="5">
        <f t="shared" si="2"/>
        <v>5.5683320496482844</v>
      </c>
      <c r="D62" s="5"/>
      <c r="E62" s="5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25">
      <c r="A63" s="5">
        <v>7.4799999999999978</v>
      </c>
      <c r="B63" s="5"/>
      <c r="C63" s="5">
        <f t="shared" si="2"/>
        <v>5.5402383001050977</v>
      </c>
      <c r="D63" s="5"/>
      <c r="E63" s="5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5">
      <c r="A64" s="5">
        <v>7.6999999999999975</v>
      </c>
      <c r="B64" s="5"/>
      <c r="C64" s="5">
        <f t="shared" si="2"/>
        <v>5.5083164872448362</v>
      </c>
      <c r="D64" s="5"/>
      <c r="E64" s="5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25">
      <c r="A65" s="5">
        <v>7.9199999999999973</v>
      </c>
      <c r="B65" s="5"/>
      <c r="C65" s="5">
        <f t="shared" si="2"/>
        <v>5.4721813249019888</v>
      </c>
      <c r="D65" s="5"/>
      <c r="E65" s="5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25">
      <c r="A66" s="5">
        <v>8.139999999999997</v>
      </c>
      <c r="B66" s="5"/>
      <c r="C66" s="5">
        <f t="shared" si="2"/>
        <v>5.4314232572641936</v>
      </c>
      <c r="D66" s="5"/>
      <c r="E66" s="5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25">
      <c r="A67" s="5">
        <v>8.3599999999999977</v>
      </c>
      <c r="B67" s="5"/>
      <c r="C67" s="5">
        <f t="shared" si="2"/>
        <v>5.3856086788856405</v>
      </c>
      <c r="D67" s="5"/>
      <c r="E67" s="5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5">
      <c r="A68" s="5">
        <v>8.5799999999999983</v>
      </c>
      <c r="B68" s="5"/>
      <c r="C68" s="5">
        <f t="shared" si="2"/>
        <v>5.3342807345774457</v>
      </c>
      <c r="D68" s="5"/>
      <c r="E68" s="5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5">
      <c r="A69" s="5">
        <v>8.7999999999999989</v>
      </c>
      <c r="B69" s="5"/>
      <c r="C69" s="5">
        <f t="shared" si="2"/>
        <v>5.276961006133952</v>
      </c>
      <c r="D69" s="5"/>
      <c r="E69" s="5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5">
      <c r="A70" s="5">
        <v>9.02</v>
      </c>
      <c r="B70" s="5"/>
      <c r="C70" s="5">
        <f t="shared" si="2"/>
        <v>5.2131525712294398</v>
      </c>
      <c r="D70" s="5"/>
      <c r="E70" s="5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5">
      <c r="A71" s="5">
        <v>9.24</v>
      </c>
      <c r="B71" s="5"/>
      <c r="C71" s="5">
        <f t="shared" si="2"/>
        <v>5.1423452119987525</v>
      </c>
      <c r="D71" s="5"/>
      <c r="E71" s="5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5">
      <c r="A72" s="5">
        <v>9.4600000000000009</v>
      </c>
      <c r="B72" s="5"/>
      <c r="C72" s="5">
        <f t="shared" si="2"/>
        <v>5.0640240344049428</v>
      </c>
      <c r="D72" s="5"/>
      <c r="E72" s="5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5">
      <c r="A73" s="5">
        <v>9.6800000000000015</v>
      </c>
      <c r="B73" s="5"/>
      <c r="C73" s="5">
        <f t="shared" si="2"/>
        <v>4.977683566226502</v>
      </c>
      <c r="D73" s="5"/>
      <c r="E73" s="5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5">
      <c r="A74" s="5">
        <v>9.9000000000000021</v>
      </c>
      <c r="B74" s="5"/>
      <c r="C74" s="5">
        <f t="shared" si="2"/>
        <v>4.8828507519542237</v>
      </c>
      <c r="D74" s="5"/>
      <c r="E74" s="5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5">
      <c r="A75" s="5">
        <v>10.120000000000003</v>
      </c>
      <c r="B75" s="5"/>
      <c r="C75" s="5">
        <f t="shared" si="2"/>
        <v>4.7791225137466196</v>
      </c>
      <c r="D75" s="5"/>
      <c r="E75" s="5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5">
      <c r="A76" s="5">
        <v>10.340000000000003</v>
      </c>
      <c r="B76" s="5"/>
      <c r="C76" s="5">
        <f t="shared" si="2"/>
        <v>4.6662272301409242</v>
      </c>
      <c r="D76" s="5"/>
      <c r="E76" s="5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5">
      <c r="A77" s="5">
        <v>10.560000000000004</v>
      </c>
      <c r="B77" s="5"/>
      <c r="C77" s="5">
        <f t="shared" si="2"/>
        <v>4.5441252349708874</v>
      </c>
      <c r="D77" s="5"/>
      <c r="E77" s="5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5">
      <c r="A78" s="5">
        <v>10.780000000000005</v>
      </c>
      <c r="B78" s="5"/>
      <c r="C78" s="5">
        <f t="shared" si="2"/>
        <v>4.4131714791232266</v>
      </c>
      <c r="D78" s="5"/>
      <c r="E78" s="5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5">
      <c r="A79" s="5">
        <v>11.000000000000005</v>
      </c>
      <c r="B79" s="5"/>
      <c r="C79" s="5">
        <f t="shared" si="2"/>
        <v>4.2743716699069187</v>
      </c>
      <c r="D79" s="5"/>
      <c r="E79" s="5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5">
      <c r="A80" s="5">
        <v>11.220000000000006</v>
      </c>
      <c r="B80" s="5"/>
      <c r="C80" s="5">
        <f t="shared" si="2"/>
        <v>4.1297612924670677</v>
      </c>
      <c r="D80" s="5"/>
      <c r="E80" s="5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5">
      <c r="A81" s="5">
        <v>11.440000000000007</v>
      </c>
      <c r="B81" s="5"/>
      <c r="C81" s="5">
        <f t="shared" si="2"/>
        <v>3.9828944771640229</v>
      </c>
      <c r="D81" s="5"/>
      <c r="E81" s="5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5">
      <c r="A82" s="5">
        <v>11.660000000000007</v>
      </c>
      <c r="B82" s="5"/>
      <c r="C82" s="5">
        <f t="shared" si="2"/>
        <v>3.8392848034009224</v>
      </c>
      <c r="D82" s="5"/>
      <c r="E82" s="5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5">
      <c r="A83" s="5">
        <v>11.880000000000008</v>
      </c>
      <c r="B83" s="5"/>
      <c r="C83" s="5">
        <f t="shared" si="2"/>
        <v>3.7063459300740447</v>
      </c>
      <c r="D83" s="5"/>
      <c r="E83" s="5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5">
      <c r="A84" s="5">
        <v>12.100000000000009</v>
      </c>
      <c r="B84" s="5"/>
      <c r="C84" s="5">
        <f t="shared" si="2"/>
        <v>3.592134875066777</v>
      </c>
      <c r="D84" s="5"/>
      <c r="E84" s="5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5">
      <c r="A85" s="5">
        <v>12.320000000000009</v>
      </c>
      <c r="B85" s="5"/>
      <c r="C85" s="5">
        <f t="shared" si="2"/>
        <v>3.5027064511541561</v>
      </c>
      <c r="D85" s="5"/>
      <c r="E85" s="5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5">
      <c r="A86" s="5">
        <v>12.54000000000001</v>
      </c>
      <c r="B86" s="5"/>
      <c r="C86" s="5">
        <f t="shared" si="2"/>
        <v>3.4395006715657264</v>
      </c>
      <c r="D86" s="5"/>
      <c r="E86" s="5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5">
      <c r="A87" s="5">
        <v>12.76000000000001</v>
      </c>
      <c r="B87" s="5"/>
      <c r="C87" s="5">
        <f t="shared" si="2"/>
        <v>3.3990301883880489</v>
      </c>
      <c r="D87" s="5"/>
      <c r="E87" s="5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25">
      <c r="A88" s="5">
        <v>12.980000000000011</v>
      </c>
      <c r="B88" s="5"/>
      <c r="C88" s="5">
        <f t="shared" si="2"/>
        <v>3.3751378241506309</v>
      </c>
      <c r="D88" s="5"/>
      <c r="E88" s="5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25">
      <c r="A89" s="5">
        <v>13.200000000000012</v>
      </c>
      <c r="B89" s="5"/>
      <c r="C89" s="5">
        <f t="shared" si="2"/>
        <v>3.3617132143150759</v>
      </c>
      <c r="D89" s="5"/>
      <c r="E89" s="5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25">
      <c r="A90" s="5">
        <v>13.420000000000012</v>
      </c>
      <c r="B90" s="5"/>
      <c r="C90" s="5">
        <f t="shared" si="2"/>
        <v>3.3541543612850453</v>
      </c>
      <c r="D90" s="5"/>
      <c r="E90" s="5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25">
      <c r="A91" s="5">
        <v>13.640000000000013</v>
      </c>
      <c r="B91" s="5"/>
      <c r="C91" s="5">
        <f t="shared" si="2"/>
        <v>3.3495478423868339</v>
      </c>
      <c r="D91" s="5"/>
      <c r="E91" s="5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25">
      <c r="A92" s="5">
        <v>13.860000000000014</v>
      </c>
      <c r="B92" s="5"/>
      <c r="C92" s="5">
        <f t="shared" si="2"/>
        <v>3.3462615275939678</v>
      </c>
      <c r="D92" s="5"/>
      <c r="E92" s="5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5">
      <c r="A93" s="5">
        <v>14.080000000000014</v>
      </c>
      <c r="B93" s="5"/>
      <c r="C93" s="5">
        <f t="shared" si="2"/>
        <v>3.3434636381593892</v>
      </c>
      <c r="D93" s="5"/>
      <c r="E93" s="5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25">
      <c r="A94" s="5">
        <v>14.300000000000015</v>
      </c>
      <c r="B94" s="5"/>
      <c r="C94" s="5">
        <f t="shared" ref="C94:C129" si="3">LOG((10^$G$5)/(1+10^$G$2)*(10^(-1*(A94/$G$3)^$G$4+$G$2)+10^(-1*(A94/$G$6)^$G$4)))</f>
        <v>3.3407622291819261</v>
      </c>
      <c r="D94" s="5"/>
      <c r="E94" s="5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25">
      <c r="A95" s="5">
        <v>14.520000000000016</v>
      </c>
      <c r="B95" s="5"/>
      <c r="C95" s="5">
        <f t="shared" si="3"/>
        <v>3.3379838384159717</v>
      </c>
      <c r="D95" s="5"/>
      <c r="E95" s="5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25">
      <c r="A96" s="5">
        <v>14.740000000000016</v>
      </c>
      <c r="B96" s="5"/>
      <c r="C96" s="5">
        <f t="shared" si="3"/>
        <v>3.3350540762682757</v>
      </c>
      <c r="D96" s="5"/>
      <c r="E96" s="5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x14ac:dyDescent="0.25">
      <c r="A97" s="5">
        <v>14.960000000000017</v>
      </c>
      <c r="B97" s="5"/>
      <c r="C97" s="5">
        <f t="shared" si="3"/>
        <v>3.3319396004705872</v>
      </c>
      <c r="D97" s="5"/>
      <c r="E97" s="5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25">
      <c r="A98" s="5">
        <v>15.180000000000017</v>
      </c>
      <c r="B98" s="5"/>
      <c r="C98" s="5">
        <f t="shared" si="3"/>
        <v>3.3286225019733675</v>
      </c>
      <c r="D98" s="5"/>
      <c r="E98" s="5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25">
      <c r="A99" s="5">
        <v>15.400000000000018</v>
      </c>
      <c r="B99" s="5"/>
      <c r="C99" s="5">
        <f t="shared" si="3"/>
        <v>3.3250900147978202</v>
      </c>
      <c r="D99" s="5"/>
      <c r="E99" s="5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25">
      <c r="A100" s="5">
        <v>15.620000000000019</v>
      </c>
      <c r="B100" s="5"/>
      <c r="C100" s="5">
        <f t="shared" si="3"/>
        <v>3.3213307562247563</v>
      </c>
      <c r="D100" s="5"/>
      <c r="E100" s="5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x14ac:dyDescent="0.25">
      <c r="A101" s="5">
        <v>15.840000000000019</v>
      </c>
      <c r="B101" s="5"/>
      <c r="C101" s="5">
        <f t="shared" si="3"/>
        <v>3.3173334781020878</v>
      </c>
      <c r="D101" s="5"/>
      <c r="E101" s="5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25">
      <c r="A102" s="5">
        <v>16.06000000000002</v>
      </c>
      <c r="B102" s="5"/>
      <c r="C102" s="5">
        <f t="shared" si="3"/>
        <v>3.3130866884365577</v>
      </c>
      <c r="D102" s="5"/>
      <c r="E102" s="5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25">
      <c r="A103" s="5">
        <v>16.280000000000019</v>
      </c>
      <c r="B103" s="5"/>
      <c r="C103" s="5">
        <f t="shared" si="3"/>
        <v>3.3085785442155333</v>
      </c>
      <c r="D103" s="5"/>
      <c r="E103" s="5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25">
      <c r="A104" s="5">
        <v>16.500000000000018</v>
      </c>
      <c r="B104" s="5"/>
      <c r="C104" s="5">
        <f t="shared" si="3"/>
        <v>3.303796820016125</v>
      </c>
      <c r="D104" s="5"/>
      <c r="E104" s="5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25">
      <c r="A105" s="5">
        <v>16.720000000000017</v>
      </c>
      <c r="B105" s="5"/>
      <c r="C105" s="5">
        <f t="shared" si="3"/>
        <v>3.2987288955238343</v>
      </c>
      <c r="D105" s="5"/>
      <c r="E105" s="5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25">
      <c r="A106" s="5">
        <v>16.940000000000015</v>
      </c>
      <c r="B106" s="5"/>
      <c r="C106" s="5">
        <f t="shared" si="3"/>
        <v>3.2933617472322254</v>
      </c>
      <c r="D106" s="5"/>
      <c r="E106" s="5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25">
      <c r="A107" s="5">
        <v>17.160000000000014</v>
      </c>
      <c r="B107" s="5"/>
      <c r="C107" s="5">
        <f t="shared" si="3"/>
        <v>3.2876819409401605</v>
      </c>
      <c r="D107" s="5"/>
      <c r="E107" s="5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25">
      <c r="A108" s="5">
        <v>17.380000000000013</v>
      </c>
      <c r="B108" s="5"/>
      <c r="C108" s="5">
        <f t="shared" si="3"/>
        <v>3.2816756243595475</v>
      </c>
      <c r="D108" s="5"/>
      <c r="E108" s="5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25">
      <c r="A109" s="5">
        <v>17.600000000000012</v>
      </c>
      <c r="B109" s="5"/>
      <c r="C109" s="5">
        <f t="shared" si="3"/>
        <v>3.2753285197108837</v>
      </c>
      <c r="D109" s="5"/>
      <c r="E109" s="5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25">
      <c r="A110" s="5">
        <v>17.820000000000011</v>
      </c>
      <c r="B110" s="5"/>
      <c r="C110" s="5">
        <f t="shared" si="3"/>
        <v>3.2686259162875673</v>
      </c>
      <c r="D110" s="5"/>
      <c r="E110" s="5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25">
      <c r="A111" s="5">
        <v>18.04000000000001</v>
      </c>
      <c r="B111" s="5"/>
      <c r="C111" s="5">
        <f t="shared" si="3"/>
        <v>3.2615526629866087</v>
      </c>
      <c r="D111" s="5"/>
      <c r="E111" s="5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25">
      <c r="A112" s="5">
        <v>18.260000000000009</v>
      </c>
      <c r="B112" s="5"/>
      <c r="C112" s="5">
        <f t="shared" si="3"/>
        <v>3.2540931608056995</v>
      </c>
      <c r="D112" s="5"/>
      <c r="E112" s="5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25">
      <c r="A113" s="5">
        <v>18.480000000000008</v>
      </c>
      <c r="B113" s="5"/>
      <c r="C113" s="5">
        <f t="shared" si="3"/>
        <v>3.2462313553068625</v>
      </c>
      <c r="D113" s="5"/>
      <c r="E113" s="5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25">
      <c r="A114" s="5">
        <v>18.700000000000006</v>
      </c>
      <c r="B114" s="5"/>
      <c r="C114" s="5">
        <f t="shared" si="3"/>
        <v>3.2379507290469558</v>
      </c>
      <c r="D114" s="5"/>
      <c r="E114" s="5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25">
      <c r="A115" s="5">
        <v>18.920000000000005</v>
      </c>
      <c r="B115" s="5"/>
      <c r="C115" s="5">
        <f t="shared" si="3"/>
        <v>3.2292342939752778</v>
      </c>
      <c r="D115" s="5"/>
      <c r="E115" s="5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25">
      <c r="A116" s="5">
        <v>19.140000000000004</v>
      </c>
      <c r="B116" s="5"/>
      <c r="C116" s="5">
        <f t="shared" si="3"/>
        <v>3.2200645837985249</v>
      </c>
      <c r="D116" s="5"/>
      <c r="E116" s="5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25">
      <c r="A117" s="5">
        <v>19.360000000000003</v>
      </c>
      <c r="B117" s="5"/>
      <c r="C117" s="5">
        <f t="shared" si="3"/>
        <v>3.2104236463133531</v>
      </c>
      <c r="D117" s="5"/>
      <c r="E117" s="5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25">
      <c r="A118" s="5">
        <v>19.580000000000002</v>
      </c>
      <c r="B118" s="5"/>
      <c r="C118" s="5">
        <f t="shared" si="3"/>
        <v>3.2002930357067787</v>
      </c>
      <c r="D118" s="5"/>
      <c r="E118" s="5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25">
      <c r="A119" s="5">
        <v>19.8</v>
      </c>
      <c r="B119" s="5"/>
      <c r="C119" s="5">
        <f t="shared" si="3"/>
        <v>3.1896538048246614</v>
      </c>
      <c r="D119" s="5"/>
      <c r="E119" s="5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25">
      <c r="A120" s="5">
        <v>20.02</v>
      </c>
      <c r="B120" s="5"/>
      <c r="C120" s="5">
        <f t="shared" si="3"/>
        <v>3.1784864974084992</v>
      </c>
      <c r="D120" s="5"/>
      <c r="E120" s="5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25">
      <c r="A121" s="5">
        <v>20.239999999999998</v>
      </c>
      <c r="B121" s="5"/>
      <c r="C121" s="5">
        <f t="shared" si="3"/>
        <v>3.1667711403007615</v>
      </c>
      <c r="D121" s="5"/>
      <c r="E121" s="5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25">
      <c r="A122" s="5">
        <v>20.459999999999997</v>
      </c>
      <c r="B122" s="5"/>
      <c r="C122" s="5">
        <f t="shared" si="3"/>
        <v>3.1544872356189906</v>
      </c>
      <c r="D122" s="5"/>
      <c r="E122" s="5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25">
      <c r="A123" s="5">
        <v>20.679999999999996</v>
      </c>
      <c r="B123" s="5"/>
      <c r="C123" s="5">
        <f t="shared" si="3"/>
        <v>3.1416137528988863</v>
      </c>
      <c r="D123" s="5"/>
      <c r="E123" s="5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25">
      <c r="A124" s="5">
        <v>20.899999999999995</v>
      </c>
      <c r="B124" s="5"/>
      <c r="C124" s="5">
        <f t="shared" si="3"/>
        <v>3.1281291212065905</v>
      </c>
      <c r="D124" s="5"/>
      <c r="E124" s="5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5">
      <c r="A125" s="5">
        <v>21.119999999999994</v>
      </c>
      <c r="B125" s="5"/>
      <c r="C125" s="5">
        <f t="shared" si="3"/>
        <v>3.1140112212203896</v>
      </c>
      <c r="D125" s="5"/>
      <c r="E125" s="5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5">
      <c r="A126" s="5">
        <v>21.339999999999993</v>
      </c>
      <c r="B126" s="5"/>
      <c r="C126" s="5">
        <f t="shared" si="3"/>
        <v>3.0992373772820336</v>
      </c>
      <c r="D126" s="5"/>
      <c r="E126" s="5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5">
      <c r="A127" s="5">
        <v>21.559999999999992</v>
      </c>
      <c r="B127" s="5"/>
      <c r="C127" s="5">
        <f t="shared" si="3"/>
        <v>3.083784349417888</v>
      </c>
      <c r="D127" s="5"/>
      <c r="E127" s="5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5">
      <c r="A128" s="5">
        <v>21.77999999999999</v>
      </c>
      <c r="B128" s="5"/>
      <c r="C128" s="5">
        <f t="shared" si="3"/>
        <v>3.0676283253301122</v>
      </c>
      <c r="D128" s="5"/>
      <c r="E128" s="5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5">
      <c r="A129" s="5">
        <v>21.999999999999989</v>
      </c>
      <c r="B129" s="5"/>
      <c r="C129" s="5">
        <f t="shared" si="3"/>
        <v>3.0507449123580632</v>
      </c>
      <c r="D129" s="5"/>
      <c r="E129" s="5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80" zoomScaleNormal="80" workbookViewId="0">
      <selection activeCell="E24" sqref="E24"/>
    </sheetView>
  </sheetViews>
  <sheetFormatPr defaultRowHeight="15" x14ac:dyDescent="0.25"/>
  <cols>
    <col min="1" max="1" width="9.140625" style="1"/>
    <col min="2" max="2" width="10.5703125" style="1" bestFit="1" customWidth="1"/>
    <col min="3" max="3" width="10.5703125" customWidth="1"/>
    <col min="4" max="16384" width="9.140625" style="1"/>
  </cols>
  <sheetData>
    <row r="1" spans="1:15" x14ac:dyDescent="0.25">
      <c r="A1" s="1" t="s">
        <v>2</v>
      </c>
      <c r="B1" s="1" t="s">
        <v>33</v>
      </c>
      <c r="C1" t="s">
        <v>34</v>
      </c>
      <c r="D1" s="9" t="s">
        <v>0</v>
      </c>
      <c r="E1" s="1" t="s">
        <v>1</v>
      </c>
    </row>
    <row r="2" spans="1:15" x14ac:dyDescent="0.25">
      <c r="A2" s="9">
        <v>12662</v>
      </c>
      <c r="B2" s="9" t="s">
        <v>30</v>
      </c>
      <c r="C2" t="s">
        <v>35</v>
      </c>
      <c r="D2" s="12">
        <v>0</v>
      </c>
      <c r="E2" s="11">
        <v>5.8633228601204559</v>
      </c>
      <c r="I2" s="10"/>
      <c r="J2" s="10"/>
      <c r="O2" s="10"/>
    </row>
    <row r="3" spans="1:15" x14ac:dyDescent="0.25">
      <c r="A3" s="9">
        <v>12662</v>
      </c>
      <c r="B3" s="9" t="s">
        <v>30</v>
      </c>
      <c r="C3" t="s">
        <v>35</v>
      </c>
      <c r="D3" s="12">
        <v>10</v>
      </c>
      <c r="E3" s="11">
        <v>5.1238516409670858</v>
      </c>
      <c r="I3" s="10"/>
      <c r="J3" s="10"/>
      <c r="O3" s="10"/>
    </row>
    <row r="4" spans="1:15" x14ac:dyDescent="0.25">
      <c r="A4" s="9">
        <v>12662</v>
      </c>
      <c r="B4" s="9" t="s">
        <v>30</v>
      </c>
      <c r="C4" t="s">
        <v>35</v>
      </c>
      <c r="D4" s="12">
        <v>12</v>
      </c>
      <c r="E4" s="11">
        <v>3.374748346010104</v>
      </c>
      <c r="I4" s="10"/>
      <c r="J4" s="10"/>
      <c r="O4" s="10"/>
    </row>
    <row r="5" spans="1:15" x14ac:dyDescent="0.25">
      <c r="A5" s="9">
        <v>12662</v>
      </c>
      <c r="B5" s="9" t="s">
        <v>30</v>
      </c>
      <c r="C5" t="s">
        <v>35</v>
      </c>
      <c r="D5" s="12">
        <v>14</v>
      </c>
      <c r="E5" s="11">
        <v>3.6720978579357175</v>
      </c>
      <c r="I5" s="10"/>
      <c r="J5" s="10"/>
      <c r="O5" s="10"/>
    </row>
    <row r="6" spans="1:15" x14ac:dyDescent="0.25">
      <c r="A6" s="9">
        <v>12662</v>
      </c>
      <c r="B6" s="9" t="s">
        <v>30</v>
      </c>
      <c r="C6" t="s">
        <v>35</v>
      </c>
      <c r="D6" s="12">
        <v>16</v>
      </c>
      <c r="E6" s="11">
        <v>3.3010299956639813</v>
      </c>
      <c r="I6" s="10"/>
      <c r="J6" s="10"/>
    </row>
    <row r="7" spans="1:15" x14ac:dyDescent="0.25">
      <c r="A7" s="9">
        <v>12662</v>
      </c>
      <c r="B7" s="9" t="s">
        <v>30</v>
      </c>
      <c r="C7" t="s">
        <v>35</v>
      </c>
      <c r="D7" s="12">
        <v>18</v>
      </c>
      <c r="E7" s="11">
        <v>3.0663259253620376</v>
      </c>
    </row>
    <row r="8" spans="1:15" x14ac:dyDescent="0.25">
      <c r="A8" s="9">
        <v>12662</v>
      </c>
      <c r="B8" s="9" t="s">
        <v>30</v>
      </c>
      <c r="C8" t="s">
        <v>35</v>
      </c>
      <c r="D8" s="12">
        <v>20</v>
      </c>
      <c r="E8" s="11">
        <v>3.6384892569546374</v>
      </c>
    </row>
    <row r="9" spans="1:15" x14ac:dyDescent="0.25">
      <c r="A9" s="9">
        <v>12662</v>
      </c>
      <c r="B9" s="9" t="s">
        <v>30</v>
      </c>
      <c r="C9" t="s">
        <v>35</v>
      </c>
      <c r="D9" s="12">
        <v>22</v>
      </c>
      <c r="E9" s="11">
        <v>3.6020599913279625</v>
      </c>
    </row>
    <row r="10" spans="1:15" x14ac:dyDescent="0.25">
      <c r="A10" s="9">
        <v>12662</v>
      </c>
      <c r="B10" s="9" t="s">
        <v>31</v>
      </c>
      <c r="C10" t="s">
        <v>35</v>
      </c>
      <c r="D10" s="12">
        <v>0</v>
      </c>
      <c r="E10" s="11">
        <v>5.7558748556724915</v>
      </c>
    </row>
    <row r="11" spans="1:15" x14ac:dyDescent="0.25">
      <c r="A11" s="9">
        <v>12662</v>
      </c>
      <c r="B11" s="9" t="s">
        <v>31</v>
      </c>
      <c r="C11" t="s">
        <v>35</v>
      </c>
      <c r="D11" s="12">
        <v>10</v>
      </c>
      <c r="E11" s="11">
        <v>4.6989700043360187</v>
      </c>
    </row>
    <row r="12" spans="1:15" x14ac:dyDescent="0.25">
      <c r="A12" s="9">
        <v>12662</v>
      </c>
      <c r="B12" s="9" t="s">
        <v>31</v>
      </c>
      <c r="C12" t="s">
        <v>35</v>
      </c>
      <c r="D12" s="12">
        <v>12</v>
      </c>
      <c r="E12" s="11">
        <v>3.3617278360175931</v>
      </c>
    </row>
    <row r="13" spans="1:15" x14ac:dyDescent="0.25">
      <c r="A13" s="9">
        <v>12662</v>
      </c>
      <c r="B13" s="9" t="s">
        <v>31</v>
      </c>
      <c r="C13" t="s">
        <v>35</v>
      </c>
      <c r="D13" s="12">
        <v>14</v>
      </c>
      <c r="E13" s="11">
        <v>3.1958996524092336</v>
      </c>
    </row>
    <row r="14" spans="1:15" x14ac:dyDescent="0.25">
      <c r="A14" s="9">
        <v>12662</v>
      </c>
      <c r="B14" s="9" t="s">
        <v>31</v>
      </c>
      <c r="C14" t="s">
        <v>35</v>
      </c>
      <c r="D14" s="12">
        <v>16</v>
      </c>
      <c r="E14" s="11">
        <v>2.6857417386022635</v>
      </c>
    </row>
    <row r="15" spans="1:15" x14ac:dyDescent="0.25">
      <c r="A15" s="9">
        <v>12662</v>
      </c>
      <c r="B15" s="9" t="s">
        <v>31</v>
      </c>
      <c r="C15" t="s">
        <v>35</v>
      </c>
      <c r="D15" s="12">
        <v>18</v>
      </c>
      <c r="E15" s="11">
        <v>2.5854607295085006</v>
      </c>
    </row>
    <row r="16" spans="1:15" x14ac:dyDescent="0.25">
      <c r="A16" s="9">
        <v>12662</v>
      </c>
      <c r="B16" s="9" t="s">
        <v>31</v>
      </c>
      <c r="C16" t="s">
        <v>35</v>
      </c>
      <c r="D16" s="12">
        <v>20</v>
      </c>
      <c r="E16" s="11">
        <v>3.3010299956639813</v>
      </c>
    </row>
    <row r="17" spans="1:5" x14ac:dyDescent="0.25">
      <c r="A17" s="9">
        <v>12662</v>
      </c>
      <c r="B17" s="9" t="s">
        <v>31</v>
      </c>
      <c r="C17" t="s">
        <v>35</v>
      </c>
      <c r="D17" s="12">
        <v>22</v>
      </c>
      <c r="E17" s="11">
        <v>2.8450980400142569</v>
      </c>
    </row>
    <row r="18" spans="1:5" x14ac:dyDescent="0.25">
      <c r="A18" s="9">
        <v>12662</v>
      </c>
      <c r="B18" s="9" t="s">
        <v>32</v>
      </c>
      <c r="C18" t="s">
        <v>35</v>
      </c>
      <c r="D18" s="12">
        <v>0</v>
      </c>
      <c r="E18" s="11">
        <v>5.5185139398778871</v>
      </c>
    </row>
    <row r="19" spans="1:5" x14ac:dyDescent="0.25">
      <c r="A19" s="9">
        <v>12662</v>
      </c>
      <c r="B19" s="9" t="s">
        <v>32</v>
      </c>
      <c r="C19" t="s">
        <v>35</v>
      </c>
      <c r="D19" s="12">
        <v>10</v>
      </c>
      <c r="E19" s="11">
        <v>4.7781512503836439</v>
      </c>
    </row>
    <row r="20" spans="1:5" x14ac:dyDescent="0.25">
      <c r="A20" s="9">
        <v>12662</v>
      </c>
      <c r="B20" s="9" t="s">
        <v>32</v>
      </c>
      <c r="C20" t="s">
        <v>35</v>
      </c>
      <c r="D20" s="12">
        <v>12</v>
      </c>
      <c r="E20" s="11">
        <v>4.1139433523068369</v>
      </c>
    </row>
    <row r="21" spans="1:5" x14ac:dyDescent="0.25">
      <c r="A21" s="9">
        <v>12662</v>
      </c>
      <c r="B21" s="9" t="s">
        <v>32</v>
      </c>
      <c r="C21" t="s">
        <v>35</v>
      </c>
      <c r="D21" s="12">
        <v>14</v>
      </c>
      <c r="E21" s="11">
        <v>4.3483048630481607</v>
      </c>
    </row>
    <row r="22" spans="1:5" x14ac:dyDescent="0.25">
      <c r="A22" s="9">
        <v>12662</v>
      </c>
      <c r="B22" s="9" t="s">
        <v>32</v>
      </c>
      <c r="C22" t="s">
        <v>35</v>
      </c>
      <c r="D22" s="12">
        <v>16</v>
      </c>
      <c r="E22" s="11">
        <v>3.6020599913279625</v>
      </c>
    </row>
    <row r="23" spans="1:5" x14ac:dyDescent="0.25">
      <c r="A23" s="9">
        <v>12662</v>
      </c>
      <c r="B23" s="9" t="s">
        <v>32</v>
      </c>
      <c r="C23" t="s">
        <v>35</v>
      </c>
      <c r="D23" s="12">
        <v>18</v>
      </c>
      <c r="E23" s="11">
        <v>2.6180480967120929</v>
      </c>
    </row>
    <row r="24" spans="1:5" x14ac:dyDescent="0.25">
      <c r="A24" s="9">
        <v>12662</v>
      </c>
      <c r="B24" s="9" t="s">
        <v>32</v>
      </c>
      <c r="C24" t="s">
        <v>35</v>
      </c>
      <c r="D24" s="12">
        <v>20</v>
      </c>
      <c r="E24" s="11">
        <v>3.2174839442139063</v>
      </c>
    </row>
    <row r="25" spans="1:5" x14ac:dyDescent="0.25">
      <c r="A25" s="9">
        <v>12662</v>
      </c>
      <c r="B25" s="9" t="s">
        <v>32</v>
      </c>
      <c r="C25" t="s">
        <v>35</v>
      </c>
      <c r="D25" s="12">
        <v>22</v>
      </c>
      <c r="E25" s="11">
        <v>2.8129133566428557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09"/>
  <sheetViews>
    <sheetView zoomScale="80" zoomScaleNormal="80" workbookViewId="0"/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2.140625" style="1" bestFit="1" customWidth="1"/>
    <col min="7" max="16384" width="9.140625" style="1"/>
  </cols>
  <sheetData>
    <row r="1" spans="1:40" ht="24" customHeight="1" x14ac:dyDescent="0.25">
      <c r="A1" s="3" t="s">
        <v>0</v>
      </c>
      <c r="B1" s="4" t="s">
        <v>3</v>
      </c>
      <c r="C1" s="4" t="s">
        <v>4</v>
      </c>
      <c r="D1" s="3" t="s">
        <v>5</v>
      </c>
      <c r="E1" s="5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5">
        <v>0</v>
      </c>
      <c r="B2" s="5">
        <v>5.7242758696007892</v>
      </c>
      <c r="C2" s="5">
        <f t="shared" ref="C2:C25" si="0">LOG((10^$G$5-10^$G$2)*10^(-1*((A2/$G$3)^$G$4))+10^$G$2)</f>
        <v>5.6776713778153605</v>
      </c>
      <c r="D2" s="5">
        <f t="shared" ref="D2:D25" si="1" xml:space="preserve"> (B2 - C2)^2</f>
        <v>2.1719786545780903E-3</v>
      </c>
      <c r="E2" s="5"/>
      <c r="F2" s="2" t="s">
        <v>12</v>
      </c>
      <c r="G2" s="10">
        <v>3.0317306588784496</v>
      </c>
      <c r="H2" s="10">
        <v>0.10545673747976407</v>
      </c>
      <c r="I2" s="2"/>
      <c r="J2" s="2"/>
      <c r="K2" s="2"/>
      <c r="L2" s="7" t="s">
        <v>17</v>
      </c>
      <c r="M2" s="10">
        <v>0.13277529294799228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5">
        <v>10</v>
      </c>
      <c r="B3" s="5">
        <v>5.3483048630481607</v>
      </c>
      <c r="C3" s="5">
        <f t="shared" si="0"/>
        <v>5.5144408161866494</v>
      </c>
      <c r="D3" s="5">
        <f t="shared" si="1"/>
        <v>2.7601154925234121E-2</v>
      </c>
      <c r="E3" s="5"/>
      <c r="F3" s="2" t="s">
        <v>10</v>
      </c>
      <c r="G3" s="10">
        <v>12.838964409623223</v>
      </c>
      <c r="H3" s="10">
        <v>0.55971437477769992</v>
      </c>
      <c r="I3" s="2"/>
      <c r="J3" s="2"/>
      <c r="K3" s="2"/>
      <c r="L3" s="7" t="s">
        <v>20</v>
      </c>
      <c r="M3" s="10">
        <f>SQRT(M2)</f>
        <v>0.3643834421979027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x14ac:dyDescent="0.25">
      <c r="A4" s="5">
        <v>12</v>
      </c>
      <c r="B4" s="5">
        <v>5.3560258571931225</v>
      </c>
      <c r="C4" s="5">
        <f t="shared" si="0"/>
        <v>5.0677226928509524</v>
      </c>
      <c r="D4" s="5">
        <f t="shared" si="1"/>
        <v>8.3118714569708319E-2</v>
      </c>
      <c r="E4" s="5"/>
      <c r="F4" s="2" t="s">
        <v>11</v>
      </c>
      <c r="G4" s="10">
        <v>7.2422888674027259</v>
      </c>
      <c r="H4" s="10">
        <v>2.7880520701537006</v>
      </c>
      <c r="I4" s="2"/>
      <c r="J4" s="2"/>
      <c r="K4" s="2"/>
      <c r="L4" s="7" t="s">
        <v>18</v>
      </c>
      <c r="M4" s="10">
        <v>0.91866672581571851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5">
        <v>14</v>
      </c>
      <c r="B5" s="5">
        <v>4.4313637641589869</v>
      </c>
      <c r="C5" s="5">
        <f t="shared" si="0"/>
        <v>3.8724181199491721</v>
      </c>
      <c r="D5" s="5">
        <f t="shared" si="1"/>
        <v>0.31242023318112494</v>
      </c>
      <c r="E5" s="2"/>
      <c r="F5" s="2" t="s">
        <v>9</v>
      </c>
      <c r="G5" s="10">
        <v>5.6776713778153596</v>
      </c>
      <c r="H5" s="10">
        <v>0.19208517548828863</v>
      </c>
      <c r="I5" s="2"/>
      <c r="J5" s="2"/>
      <c r="K5" s="2"/>
      <c r="L5" s="7" t="s">
        <v>19</v>
      </c>
      <c r="M5" s="10">
        <v>0.90646673468807626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5">
        <v>16</v>
      </c>
      <c r="B6" s="5">
        <v>2.7781512503836434</v>
      </c>
      <c r="C6" s="5">
        <f t="shared" si="0"/>
        <v>3.0340105630091729</v>
      </c>
      <c r="D6" s="5">
        <f t="shared" si="1"/>
        <v>6.5463987857208444E-2</v>
      </c>
      <c r="E6" s="5"/>
      <c r="F6" s="2"/>
      <c r="G6" s="10"/>
      <c r="H6" s="10"/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5">
        <v>18</v>
      </c>
      <c r="B7" s="5">
        <v>3.7888751157754168</v>
      </c>
      <c r="C7" s="5">
        <f t="shared" si="0"/>
        <v>3.0317306594132969</v>
      </c>
      <c r="D7" s="5">
        <f t="shared" si="1"/>
        <v>0.5732677277998901</v>
      </c>
      <c r="E7" s="5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x14ac:dyDescent="0.25">
      <c r="A8" s="5">
        <v>20</v>
      </c>
      <c r="B8" s="5">
        <v>2.9469432706978256</v>
      </c>
      <c r="C8" s="5">
        <f t="shared" si="0"/>
        <v>3.0317306588784496</v>
      </c>
      <c r="D8" s="5">
        <f t="shared" si="1"/>
        <v>7.1889011944918247E-3</v>
      </c>
      <c r="E8" s="5"/>
      <c r="F8" s="2" t="s">
        <v>27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x14ac:dyDescent="0.25">
      <c r="A9" s="5">
        <v>22</v>
      </c>
      <c r="B9" s="5">
        <v>2.8228216453031045</v>
      </c>
      <c r="C9" s="5">
        <f t="shared" si="0"/>
        <v>3.0317306588784496</v>
      </c>
      <c r="D9" s="5">
        <f t="shared" si="1"/>
        <v>4.3642975953023716E-2</v>
      </c>
      <c r="E9" s="5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x14ac:dyDescent="0.25">
      <c r="A10" s="5">
        <v>0</v>
      </c>
      <c r="B10" s="5">
        <v>5.6812412373755876</v>
      </c>
      <c r="C10" s="5">
        <f t="shared" si="0"/>
        <v>5.6776713778153605</v>
      </c>
      <c r="D10" s="5">
        <f t="shared" si="1"/>
        <v>1.2743897279745187E-5</v>
      </c>
      <c r="E10" s="5"/>
      <c r="F10" s="2" t="s">
        <v>28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x14ac:dyDescent="0.25">
      <c r="A11" s="5">
        <v>10</v>
      </c>
      <c r="B11" s="5">
        <v>5.4471580313422194</v>
      </c>
      <c r="C11" s="5">
        <f t="shared" si="0"/>
        <v>5.5144408161866494</v>
      </c>
      <c r="D11" s="5">
        <f t="shared" si="1"/>
        <v>4.5269731364218531E-3</v>
      </c>
      <c r="E11" s="5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x14ac:dyDescent="0.25">
      <c r="A12" s="5">
        <v>12</v>
      </c>
      <c r="B12" s="5">
        <v>5.1461280356782382</v>
      </c>
      <c r="C12" s="5">
        <f t="shared" si="0"/>
        <v>5.0677226928509524</v>
      </c>
      <c r="D12" s="5">
        <f t="shared" si="1"/>
        <v>6.1473977838642059E-3</v>
      </c>
      <c r="E12" s="5"/>
      <c r="F12" s="16" t="s">
        <v>29</v>
      </c>
      <c r="G12" s="17"/>
      <c r="H12" s="17"/>
      <c r="I12" s="17"/>
      <c r="J12" s="17"/>
      <c r="K12" s="17"/>
      <c r="L12" s="17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x14ac:dyDescent="0.25">
      <c r="A13" s="5">
        <v>14</v>
      </c>
      <c r="B13" s="5">
        <v>3.7242758696007892</v>
      </c>
      <c r="C13" s="5">
        <f t="shared" si="0"/>
        <v>3.8724181199491721</v>
      </c>
      <c r="D13" s="5">
        <f t="shared" si="1"/>
        <v>2.1946126338282957E-2</v>
      </c>
      <c r="E13" s="5"/>
      <c r="F13" s="17"/>
      <c r="G13" s="17"/>
      <c r="H13" s="17"/>
      <c r="I13" s="17"/>
      <c r="J13" s="17"/>
      <c r="K13" s="17"/>
      <c r="L13" s="17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x14ac:dyDescent="0.25">
      <c r="A14" s="5">
        <v>16</v>
      </c>
      <c r="B14" s="5">
        <v>3.1254812657005941</v>
      </c>
      <c r="C14" s="5">
        <f t="shared" si="0"/>
        <v>3.0340105630091729</v>
      </c>
      <c r="D14" s="5">
        <f t="shared" si="1"/>
        <v>8.3668894508623724E-3</v>
      </c>
      <c r="E14" s="5"/>
      <c r="F14" s="17"/>
      <c r="G14" s="17"/>
      <c r="H14" s="17"/>
      <c r="I14" s="17"/>
      <c r="J14" s="17"/>
      <c r="K14" s="17"/>
      <c r="L14" s="17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x14ac:dyDescent="0.25">
      <c r="A15" s="5">
        <v>18</v>
      </c>
      <c r="B15" s="5">
        <v>2.8356905714924254</v>
      </c>
      <c r="C15" s="5">
        <f t="shared" si="0"/>
        <v>3.0317306594132969</v>
      </c>
      <c r="D15" s="5">
        <f t="shared" si="1"/>
        <v>3.8431716072023017E-2</v>
      </c>
      <c r="E15" s="5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x14ac:dyDescent="0.25">
      <c r="A16" s="5">
        <v>20</v>
      </c>
      <c r="B16" s="5">
        <v>2.4232458739368079</v>
      </c>
      <c r="C16" s="5">
        <f t="shared" si="0"/>
        <v>3.0317306588784496</v>
      </c>
      <c r="D16" s="5">
        <f t="shared" si="1"/>
        <v>0.37025373350547597</v>
      </c>
      <c r="E16" s="5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x14ac:dyDescent="0.25">
      <c r="A17" s="5">
        <v>22</v>
      </c>
      <c r="B17" s="5">
        <v>3.3710678622717363</v>
      </c>
      <c r="C17" s="5">
        <f t="shared" si="0"/>
        <v>3.0317306588784496</v>
      </c>
      <c r="D17" s="5">
        <f t="shared" si="1"/>
        <v>0.1151497376067768</v>
      </c>
      <c r="E17" s="5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x14ac:dyDescent="0.25">
      <c r="A18" s="5">
        <v>0</v>
      </c>
      <c r="B18" s="5">
        <v>5.7781512503836439</v>
      </c>
      <c r="C18" s="5">
        <f t="shared" si="0"/>
        <v>5.6776713778153605</v>
      </c>
      <c r="D18" s="5">
        <f t="shared" si="1"/>
        <v>1.009620479133847E-2</v>
      </c>
      <c r="E18" s="5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x14ac:dyDescent="0.25">
      <c r="A19" s="5">
        <v>10</v>
      </c>
      <c r="B19" s="5">
        <v>5.4623979978989565</v>
      </c>
      <c r="C19" s="5">
        <f t="shared" si="0"/>
        <v>5.5144408161866494</v>
      </c>
      <c r="D19" s="5">
        <f t="shared" si="1"/>
        <v>2.7084549353258184E-3</v>
      </c>
      <c r="E19" s="5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x14ac:dyDescent="0.25">
      <c r="A20" s="5">
        <v>12</v>
      </c>
      <c r="B20" s="5">
        <v>4.8633228601204559</v>
      </c>
      <c r="C20" s="5">
        <f t="shared" si="0"/>
        <v>5.0677226928509524</v>
      </c>
      <c r="D20" s="5">
        <f t="shared" si="1"/>
        <v>4.1779291620254969E-2</v>
      </c>
      <c r="E20" s="5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x14ac:dyDescent="0.25">
      <c r="A21" s="5">
        <v>14</v>
      </c>
      <c r="B21" s="5">
        <v>3.4313637641589874</v>
      </c>
      <c r="C21" s="5">
        <f t="shared" si="0"/>
        <v>3.8724181199491721</v>
      </c>
      <c r="D21" s="5">
        <f t="shared" si="1"/>
        <v>0.19452894476149485</v>
      </c>
      <c r="E21" s="5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x14ac:dyDescent="0.25">
      <c r="A22" s="5">
        <v>16</v>
      </c>
      <c r="B22" s="5">
        <v>3.0606978403536118</v>
      </c>
      <c r="C22" s="5">
        <f t="shared" si="0"/>
        <v>3.0340105630091729</v>
      </c>
      <c r="D22" s="5">
        <f t="shared" si="1"/>
        <v>7.1221077205900051E-4</v>
      </c>
      <c r="E22" s="5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x14ac:dyDescent="0.25">
      <c r="A23" s="5">
        <v>18</v>
      </c>
      <c r="B23" s="5">
        <v>2.8027737252919755</v>
      </c>
      <c r="C23" s="5">
        <f t="shared" si="0"/>
        <v>3.0317306594132969</v>
      </c>
      <c r="D23" s="5">
        <f t="shared" si="1"/>
        <v>5.2421277682235083E-2</v>
      </c>
      <c r="E23" s="5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 x14ac:dyDescent="0.25">
      <c r="A24" s="5">
        <v>20</v>
      </c>
      <c r="B24" s="5">
        <v>2.667452952889954</v>
      </c>
      <c r="C24" s="5">
        <f t="shared" si="0"/>
        <v>3.0317306588784496</v>
      </c>
      <c r="D24" s="5">
        <f t="shared" si="1"/>
        <v>0.13269824708024086</v>
      </c>
      <c r="E24" s="5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x14ac:dyDescent="0.25">
      <c r="A25" s="5">
        <v>22</v>
      </c>
      <c r="B25" s="5">
        <v>3.7671558660821804</v>
      </c>
      <c r="C25" s="5">
        <f t="shared" si="0"/>
        <v>3.0317306588784496</v>
      </c>
      <c r="D25" s="5">
        <f t="shared" si="1"/>
        <v>0.54085023539065047</v>
      </c>
      <c r="E25" s="5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x14ac:dyDescent="0.25">
      <c r="A26" s="3" t="s">
        <v>6</v>
      </c>
      <c r="B26" s="5"/>
      <c r="C26" s="5"/>
      <c r="D26" s="5">
        <f>SUM(D2:D25)</f>
        <v>2.6555058589598457</v>
      </c>
      <c r="E26" s="5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x14ac:dyDescent="0.25">
      <c r="A27" s="5"/>
      <c r="B27" s="5"/>
      <c r="C27" s="5"/>
      <c r="D27" s="5"/>
      <c r="E27" s="5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x14ac:dyDescent="0.25">
      <c r="A28" s="5"/>
      <c r="B28" s="5"/>
      <c r="C28" s="5"/>
      <c r="D28" s="5"/>
      <c r="E28" s="5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 x14ac:dyDescent="0.25">
      <c r="A29" s="5">
        <v>0</v>
      </c>
      <c r="B29" s="5"/>
      <c r="C29" s="5">
        <f>LOG((10^$G$5-10^$G$2)*10^(-1*((A29/$G$3)^$G$4))+10^$G$2)</f>
        <v>5.6776713778153605</v>
      </c>
      <c r="D29" s="5"/>
      <c r="E29" s="5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 x14ac:dyDescent="0.25">
      <c r="A30" s="5">
        <v>2.5000000000000001E-2</v>
      </c>
      <c r="B30" s="5"/>
      <c r="C30" s="5">
        <f t="shared" ref="C30:C31" si="2">LOG((10^$G$5-10^$G$2)*10^(-1*((A30/$G$3)^$G$4))+10^$G$2)</f>
        <v>5.6776713778153605</v>
      </c>
      <c r="D30" s="5"/>
      <c r="E30" s="5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 x14ac:dyDescent="0.25">
      <c r="A31" s="5">
        <v>0.05</v>
      </c>
      <c r="B31" s="5"/>
      <c r="C31" s="5">
        <f t="shared" si="2"/>
        <v>5.6776713778153605</v>
      </c>
      <c r="D31" s="5"/>
      <c r="E31" s="5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 x14ac:dyDescent="0.25">
      <c r="A32" s="5">
        <v>7.4999999999999997E-2</v>
      </c>
      <c r="B32" s="5"/>
      <c r="C32" s="5">
        <f t="shared" ref="C32:C95" si="3">LOG((10^$G$5-10^$G$2)*10^(-1*((A32/$G$3)^$G$4))+10^$G$2)</f>
        <v>5.6776713778153605</v>
      </c>
      <c r="D32" s="5"/>
      <c r="E32" s="5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 x14ac:dyDescent="0.25">
      <c r="A33" s="5">
        <v>0.1</v>
      </c>
      <c r="B33" s="5"/>
      <c r="C33" s="5">
        <f t="shared" si="3"/>
        <v>5.6776713778153596</v>
      </c>
      <c r="D33" s="5"/>
      <c r="E33" s="5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 x14ac:dyDescent="0.25">
      <c r="A34" s="5">
        <v>0.125</v>
      </c>
      <c r="B34" s="5"/>
      <c r="C34" s="5">
        <f t="shared" si="3"/>
        <v>5.6776713778153578</v>
      </c>
      <c r="D34" s="5"/>
      <c r="E34" s="5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x14ac:dyDescent="0.25">
      <c r="A35" s="5">
        <v>0.15</v>
      </c>
      <c r="B35" s="5"/>
      <c r="C35" s="5">
        <f t="shared" si="3"/>
        <v>5.6776713778153498</v>
      </c>
      <c r="D35" s="5"/>
      <c r="E35" s="5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x14ac:dyDescent="0.25">
      <c r="A36" s="5">
        <v>0.17499999999999999</v>
      </c>
      <c r="B36" s="5"/>
      <c r="C36" s="5">
        <f t="shared" si="3"/>
        <v>5.6776713778153294</v>
      </c>
      <c r="D36" s="5"/>
      <c r="E36" s="5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 x14ac:dyDescent="0.25">
      <c r="A37" s="5">
        <v>0.2</v>
      </c>
      <c r="B37" s="5"/>
      <c r="C37" s="5">
        <f t="shared" si="3"/>
        <v>5.6776713778152796</v>
      </c>
      <c r="D37" s="5"/>
      <c r="E37" s="5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 x14ac:dyDescent="0.25">
      <c r="A38" s="5">
        <v>0.22500000000000001</v>
      </c>
      <c r="B38" s="5"/>
      <c r="C38" s="5">
        <f t="shared" si="3"/>
        <v>5.6776713778151704</v>
      </c>
      <c r="D38" s="5"/>
      <c r="E38" s="5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 x14ac:dyDescent="0.25">
      <c r="A39" s="5">
        <v>0.25</v>
      </c>
      <c r="B39" s="5"/>
      <c r="C39" s="5">
        <f t="shared" si="3"/>
        <v>5.6776713778149528</v>
      </c>
      <c r="D39" s="5"/>
      <c r="E39" s="5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 x14ac:dyDescent="0.25">
      <c r="A40" s="5">
        <v>0.27500000000000002</v>
      </c>
      <c r="B40" s="5"/>
      <c r="C40" s="5">
        <f t="shared" si="3"/>
        <v>5.6776713778145469</v>
      </c>
      <c r="D40" s="5"/>
      <c r="E40" s="5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 x14ac:dyDescent="0.25">
      <c r="A41" s="5">
        <v>0.3</v>
      </c>
      <c r="B41" s="5"/>
      <c r="C41" s="5">
        <f t="shared" si="3"/>
        <v>5.6776713778138328</v>
      </c>
      <c r="D41" s="5"/>
      <c r="E41" s="5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 x14ac:dyDescent="0.25">
      <c r="A42" s="5">
        <v>0.32500000000000001</v>
      </c>
      <c r="B42" s="5"/>
      <c r="C42" s="5">
        <f t="shared" si="3"/>
        <v>5.6776713778126338</v>
      </c>
      <c r="D42" s="5"/>
      <c r="E42" s="5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 x14ac:dyDescent="0.25">
      <c r="A43" s="5">
        <v>0.35</v>
      </c>
      <c r="B43" s="5"/>
      <c r="C43" s="5">
        <f t="shared" si="3"/>
        <v>5.6776713778106966</v>
      </c>
      <c r="D43" s="5"/>
      <c r="E43" s="5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 x14ac:dyDescent="0.25">
      <c r="A44" s="5">
        <v>0.375</v>
      </c>
      <c r="B44" s="5"/>
      <c r="C44" s="5">
        <f t="shared" si="3"/>
        <v>5.6776713778076733</v>
      </c>
      <c r="D44" s="5"/>
      <c r="E44" s="5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 x14ac:dyDescent="0.25">
      <c r="A45" s="5">
        <v>0.4</v>
      </c>
      <c r="B45" s="5"/>
      <c r="C45" s="5">
        <f t="shared" si="3"/>
        <v>5.6776713778030938</v>
      </c>
      <c r="D45" s="5"/>
      <c r="E45" s="5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 x14ac:dyDescent="0.25">
      <c r="A46" s="5">
        <v>0.42499999999999999</v>
      </c>
      <c r="B46" s="5"/>
      <c r="C46" s="5">
        <f t="shared" si="3"/>
        <v>5.6776713777963312</v>
      </c>
      <c r="D46" s="5"/>
      <c r="E46" s="5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 x14ac:dyDescent="0.25">
      <c r="A47" s="5">
        <v>0.45</v>
      </c>
      <c r="B47" s="5"/>
      <c r="C47" s="5">
        <f t="shared" si="3"/>
        <v>5.6776713777865737</v>
      </c>
      <c r="D47" s="5"/>
      <c r="E47" s="5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 x14ac:dyDescent="0.25">
      <c r="A48" s="5">
        <v>0.47499999999999998</v>
      </c>
      <c r="B48" s="5"/>
      <c r="C48" s="5">
        <f t="shared" si="3"/>
        <v>5.6776713777727768</v>
      </c>
      <c r="D48" s="5"/>
      <c r="E48" s="5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1:40" x14ac:dyDescent="0.25">
      <c r="A49" s="5">
        <v>0.5</v>
      </c>
      <c r="B49" s="5"/>
      <c r="C49" s="5">
        <f t="shared" si="3"/>
        <v>5.6776713777536187</v>
      </c>
      <c r="D49" s="5"/>
      <c r="E49" s="5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1:40" x14ac:dyDescent="0.25">
      <c r="A50" s="5">
        <v>0.52500000000000002</v>
      </c>
      <c r="B50" s="5"/>
      <c r="C50" s="5">
        <f t="shared" si="3"/>
        <v>5.6776713777274512</v>
      </c>
      <c r="D50" s="5"/>
      <c r="E50" s="5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1:40" x14ac:dyDescent="0.25">
      <c r="A51" s="5">
        <v>0.55000000000000004</v>
      </c>
      <c r="B51" s="5"/>
      <c r="C51" s="5">
        <f t="shared" si="3"/>
        <v>5.6776713776922332</v>
      </c>
      <c r="D51" s="5"/>
      <c r="E51" s="5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1:40" x14ac:dyDescent="0.25">
      <c r="A52" s="5">
        <v>0.57499999999999996</v>
      </c>
      <c r="B52" s="5"/>
      <c r="C52" s="5">
        <f t="shared" si="3"/>
        <v>5.6776713776454706</v>
      </c>
      <c r="D52" s="5"/>
      <c r="E52" s="5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x14ac:dyDescent="0.25">
      <c r="A53" s="5">
        <v>0.6</v>
      </c>
      <c r="B53" s="5"/>
      <c r="C53" s="5">
        <f t="shared" si="3"/>
        <v>5.6776713775841374</v>
      </c>
      <c r="D53" s="5"/>
      <c r="E53" s="5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5">
        <v>0.625</v>
      </c>
      <c r="B54" s="5"/>
      <c r="C54" s="5">
        <f t="shared" si="3"/>
        <v>5.6776713775045984</v>
      </c>
      <c r="D54" s="5"/>
      <c r="E54" s="5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1:40" x14ac:dyDescent="0.25">
      <c r="A55" s="5">
        <v>0.65</v>
      </c>
      <c r="B55" s="5"/>
      <c r="C55" s="5">
        <f t="shared" si="3"/>
        <v>5.6776713774025147</v>
      </c>
      <c r="D55" s="5"/>
      <c r="E55" s="5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1:40" x14ac:dyDescent="0.25">
      <c r="A56" s="5">
        <v>0.67500000000000004</v>
      </c>
      <c r="B56" s="5"/>
      <c r="C56" s="5">
        <f t="shared" si="3"/>
        <v>5.6776713772727456</v>
      </c>
      <c r="D56" s="5"/>
      <c r="E56" s="5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1:40" x14ac:dyDescent="0.25">
      <c r="A57" s="5">
        <v>0.7</v>
      </c>
      <c r="B57" s="5"/>
      <c r="C57" s="5">
        <f t="shared" si="3"/>
        <v>5.6776713771092409</v>
      </c>
      <c r="D57" s="5"/>
      <c r="E57" s="5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1:40" x14ac:dyDescent="0.25">
      <c r="A58" s="5">
        <v>0.72499999999999998</v>
      </c>
      <c r="B58" s="5"/>
      <c r="C58" s="5">
        <f t="shared" si="3"/>
        <v>5.6776713769049216</v>
      </c>
      <c r="D58" s="5"/>
      <c r="E58" s="5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1:40" x14ac:dyDescent="0.25">
      <c r="A59" s="5">
        <v>0.75</v>
      </c>
      <c r="B59" s="5"/>
      <c r="C59" s="5">
        <f t="shared" si="3"/>
        <v>5.6776713766515545</v>
      </c>
      <c r="D59" s="5"/>
      <c r="E59" s="5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  <row r="60" spans="1:40" x14ac:dyDescent="0.25">
      <c r="A60" s="5">
        <v>0.77500000000000002</v>
      </c>
      <c r="B60" s="5"/>
      <c r="C60" s="5">
        <f t="shared" si="3"/>
        <v>5.6776713763396058</v>
      </c>
      <c r="D60" s="5"/>
      <c r="E60" s="5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</row>
    <row r="61" spans="1:40" x14ac:dyDescent="0.25">
      <c r="A61" s="5">
        <v>0.8</v>
      </c>
      <c r="B61" s="5"/>
      <c r="C61" s="5">
        <f t="shared" si="3"/>
        <v>5.6776713759581003</v>
      </c>
      <c r="D61" s="5"/>
      <c r="E61" s="5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</row>
    <row r="62" spans="1:40" x14ac:dyDescent="0.25">
      <c r="A62" s="5">
        <v>0.82499999999999996</v>
      </c>
      <c r="B62" s="5"/>
      <c r="C62" s="5">
        <f t="shared" si="3"/>
        <v>5.6776713754944499</v>
      </c>
      <c r="D62" s="5"/>
      <c r="E62" s="5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</row>
    <row r="63" spans="1:40" x14ac:dyDescent="0.25">
      <c r="A63" s="5">
        <v>0.85</v>
      </c>
      <c r="B63" s="5"/>
      <c r="C63" s="5">
        <f t="shared" si="3"/>
        <v>5.6776713749342855</v>
      </c>
      <c r="D63" s="5"/>
      <c r="E63" s="5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</row>
    <row r="64" spans="1:40" x14ac:dyDescent="0.25">
      <c r="A64" s="5">
        <v>0.875</v>
      </c>
      <c r="B64" s="5"/>
      <c r="C64" s="5">
        <f t="shared" si="3"/>
        <v>5.6776713742612683</v>
      </c>
      <c r="D64" s="5"/>
      <c r="E64" s="5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</row>
    <row r="65" spans="1:40" x14ac:dyDescent="0.25">
      <c r="A65" s="5">
        <v>0.9</v>
      </c>
      <c r="B65" s="5"/>
      <c r="C65" s="5">
        <f t="shared" si="3"/>
        <v>5.6776713734568904</v>
      </c>
      <c r="D65" s="5"/>
      <c r="E65" s="5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</row>
    <row r="66" spans="1:40" x14ac:dyDescent="0.25">
      <c r="A66" s="5">
        <v>0.92500000000000004</v>
      </c>
      <c r="B66" s="5"/>
      <c r="C66" s="5">
        <f t="shared" si="3"/>
        <v>5.6776713725002574</v>
      </c>
      <c r="D66" s="5"/>
      <c r="E66" s="5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</row>
    <row r="67" spans="1:40" x14ac:dyDescent="0.25">
      <c r="A67" s="5">
        <v>0.95</v>
      </c>
      <c r="B67" s="5"/>
      <c r="C67" s="5">
        <f t="shared" si="3"/>
        <v>5.6776713713678664</v>
      </c>
      <c r="D67" s="5"/>
      <c r="E67" s="5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</row>
    <row r="68" spans="1:40" x14ac:dyDescent="0.25">
      <c r="A68" s="5">
        <v>0.97499999999999998</v>
      </c>
      <c r="B68" s="5"/>
      <c r="C68" s="5">
        <f t="shared" si="3"/>
        <v>5.6776713700333588</v>
      </c>
      <c r="D68" s="5"/>
      <c r="E68" s="5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</row>
    <row r="69" spans="1:40" x14ac:dyDescent="0.25">
      <c r="A69" s="5">
        <v>1</v>
      </c>
      <c r="B69" s="5"/>
      <c r="C69" s="5">
        <f t="shared" si="3"/>
        <v>5.6776713684672666</v>
      </c>
      <c r="D69" s="5"/>
      <c r="E69" s="5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</row>
    <row r="70" spans="1:40" x14ac:dyDescent="0.25">
      <c r="A70" s="5">
        <v>1.0249999999999999</v>
      </c>
      <c r="B70" s="5"/>
      <c r="C70" s="5">
        <f t="shared" si="3"/>
        <v>5.6776713666367353</v>
      </c>
      <c r="D70" s="5"/>
      <c r="E70" s="5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</row>
    <row r="71" spans="1:40" x14ac:dyDescent="0.25">
      <c r="A71" s="5">
        <v>1.05</v>
      </c>
      <c r="B71" s="5"/>
      <c r="C71" s="5">
        <f t="shared" si="3"/>
        <v>5.6776713645052368</v>
      </c>
      <c r="D71" s="5"/>
      <c r="E71" s="5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</row>
    <row r="72" spans="1:40" x14ac:dyDescent="0.25">
      <c r="A72" s="5">
        <v>1.075</v>
      </c>
      <c r="B72" s="5"/>
      <c r="C72" s="5">
        <f t="shared" si="3"/>
        <v>5.677671362032263</v>
      </c>
      <c r="D72" s="5"/>
      <c r="E72" s="5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</row>
    <row r="73" spans="1:40" x14ac:dyDescent="0.25">
      <c r="A73" s="5">
        <v>1.1000000000000001</v>
      </c>
      <c r="B73" s="5"/>
      <c r="C73" s="5">
        <f t="shared" si="3"/>
        <v>5.6776713591730026</v>
      </c>
      <c r="D73" s="5"/>
      <c r="E73" s="5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</row>
    <row r="74" spans="1:40" x14ac:dyDescent="0.25">
      <c r="A74" s="5">
        <v>1.125</v>
      </c>
      <c r="B74" s="5"/>
      <c r="C74" s="5">
        <f t="shared" si="3"/>
        <v>5.6776713558779983</v>
      </c>
      <c r="D74" s="5"/>
      <c r="E74" s="5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</row>
    <row r="75" spans="1:40" x14ac:dyDescent="0.25">
      <c r="A75" s="5">
        <v>1.1499999999999999</v>
      </c>
      <c r="B75" s="5"/>
      <c r="C75" s="5">
        <f t="shared" si="3"/>
        <v>5.6776713520927906</v>
      </c>
      <c r="D75" s="5"/>
      <c r="E75" s="5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</row>
    <row r="76" spans="1:40" x14ac:dyDescent="0.25">
      <c r="A76" s="5">
        <v>1.175</v>
      </c>
      <c r="B76" s="5"/>
      <c r="C76" s="5">
        <f t="shared" si="3"/>
        <v>5.6776713477575376</v>
      </c>
      <c r="D76" s="5"/>
      <c r="E76" s="5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</row>
    <row r="77" spans="1:40" x14ac:dyDescent="0.25">
      <c r="A77" s="5">
        <v>1.2</v>
      </c>
      <c r="B77" s="5"/>
      <c r="C77" s="5">
        <f t="shared" si="3"/>
        <v>5.6776713428066179</v>
      </c>
      <c r="D77" s="5"/>
      <c r="E77" s="5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</row>
    <row r="78" spans="1:40" x14ac:dyDescent="0.25">
      <c r="A78" s="5">
        <v>1.2250000000000001</v>
      </c>
      <c r="B78" s="5"/>
      <c r="C78" s="5">
        <f t="shared" si="3"/>
        <v>5.6776713371682135</v>
      </c>
      <c r="D78" s="5"/>
      <c r="E78" s="5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</row>
    <row r="79" spans="1:40" x14ac:dyDescent="0.25">
      <c r="A79" s="5">
        <v>1.25</v>
      </c>
      <c r="B79" s="5"/>
      <c r="C79" s="5">
        <f t="shared" si="3"/>
        <v>5.6776713307638724</v>
      </c>
      <c r="D79" s="5"/>
      <c r="E79" s="5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</row>
    <row r="80" spans="1:40" x14ac:dyDescent="0.25">
      <c r="A80" s="5">
        <v>1.2749999999999999</v>
      </c>
      <c r="B80" s="5"/>
      <c r="C80" s="5">
        <f t="shared" si="3"/>
        <v>5.6776713235080507</v>
      </c>
      <c r="D80" s="5"/>
      <c r="E80" s="5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</row>
    <row r="81" spans="1:40" x14ac:dyDescent="0.25">
      <c r="A81" s="5">
        <v>1.3</v>
      </c>
      <c r="B81" s="5"/>
      <c r="C81" s="5">
        <f t="shared" si="3"/>
        <v>5.6776713153076308</v>
      </c>
      <c r="D81" s="5"/>
      <c r="E81" s="5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</row>
    <row r="82" spans="1:40" x14ac:dyDescent="0.25">
      <c r="A82" s="5">
        <v>1.325</v>
      </c>
      <c r="B82" s="5"/>
      <c r="C82" s="5">
        <f t="shared" si="3"/>
        <v>5.6776713060614208</v>
      </c>
      <c r="D82" s="5"/>
      <c r="E82" s="5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</row>
    <row r="83" spans="1:40" x14ac:dyDescent="0.25">
      <c r="A83" s="5">
        <v>1.35</v>
      </c>
      <c r="B83" s="5"/>
      <c r="C83" s="5">
        <f t="shared" si="3"/>
        <v>5.6776712956596311</v>
      </c>
      <c r="D83" s="5"/>
      <c r="E83" s="5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</row>
    <row r="84" spans="1:40" x14ac:dyDescent="0.25">
      <c r="A84" s="5">
        <v>1.375</v>
      </c>
      <c r="B84" s="5"/>
      <c r="C84" s="5">
        <f t="shared" si="3"/>
        <v>5.6776712839833232</v>
      </c>
      <c r="D84" s="5"/>
      <c r="E84" s="5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</row>
    <row r="85" spans="1:40" x14ac:dyDescent="0.25">
      <c r="A85" s="5">
        <v>1.4</v>
      </c>
      <c r="B85" s="5"/>
      <c r="C85" s="5">
        <f t="shared" si="3"/>
        <v>5.6776712709038417</v>
      </c>
      <c r="D85" s="5"/>
      <c r="E85" s="5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</row>
    <row r="86" spans="1:40" x14ac:dyDescent="0.25">
      <c r="A86" s="5">
        <v>1.425</v>
      </c>
      <c r="B86" s="5"/>
      <c r="C86" s="5">
        <f t="shared" si="3"/>
        <v>5.677671256282216</v>
      </c>
      <c r="D86" s="5"/>
      <c r="E86" s="5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</row>
    <row r="87" spans="1:40" x14ac:dyDescent="0.25">
      <c r="A87" s="5">
        <v>1.45</v>
      </c>
      <c r="B87" s="5"/>
      <c r="C87" s="5">
        <f t="shared" si="3"/>
        <v>5.6776712399685438</v>
      </c>
      <c r="D87" s="5"/>
      <c r="E87" s="5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</row>
    <row r="88" spans="1:40" x14ac:dyDescent="0.25">
      <c r="A88" s="5">
        <v>1.4750000000000001</v>
      </c>
      <c r="B88" s="5"/>
      <c r="C88" s="5">
        <f t="shared" si="3"/>
        <v>5.6776712218013419</v>
      </c>
      <c r="D88" s="5"/>
      <c r="E88" s="5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</row>
    <row r="89" spans="1:40" x14ac:dyDescent="0.25">
      <c r="A89" s="5">
        <v>1.5</v>
      </c>
      <c r="B89" s="5"/>
      <c r="C89" s="5">
        <f t="shared" si="3"/>
        <v>5.6776712016068753</v>
      </c>
      <c r="D89" s="5"/>
      <c r="E89" s="5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</row>
    <row r="90" spans="1:40" x14ac:dyDescent="0.25">
      <c r="A90" s="5">
        <v>1.5249999999999999</v>
      </c>
      <c r="B90" s="5"/>
      <c r="C90" s="5">
        <f t="shared" si="3"/>
        <v>5.6776711791984589</v>
      </c>
      <c r="D90" s="5"/>
      <c r="E90" s="5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</row>
    <row r="91" spans="1:40" x14ac:dyDescent="0.25">
      <c r="A91" s="5">
        <v>1.55</v>
      </c>
      <c r="B91" s="5"/>
      <c r="C91" s="5">
        <f t="shared" si="3"/>
        <v>5.6776711543757363</v>
      </c>
      <c r="D91" s="5"/>
      <c r="E91" s="5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</row>
    <row r="92" spans="1:40" x14ac:dyDescent="0.25">
      <c r="A92" s="5">
        <v>1.575</v>
      </c>
      <c r="B92" s="5"/>
      <c r="C92" s="5">
        <f t="shared" si="3"/>
        <v>5.6776711269239213</v>
      </c>
      <c r="D92" s="5"/>
      <c r="E92" s="5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</row>
    <row r="93" spans="1:40" x14ac:dyDescent="0.25">
      <c r="A93" s="5">
        <v>1.6</v>
      </c>
      <c r="B93" s="5"/>
      <c r="C93" s="5">
        <f t="shared" si="3"/>
        <v>5.6776710966130199</v>
      </c>
      <c r="D93" s="5"/>
      <c r="E93" s="5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</row>
    <row r="94" spans="1:40" x14ac:dyDescent="0.25">
      <c r="A94" s="5">
        <v>1.625</v>
      </c>
      <c r="B94" s="5"/>
      <c r="C94" s="5">
        <f t="shared" si="3"/>
        <v>5.677671063197022</v>
      </c>
      <c r="D94" s="5"/>
      <c r="E94" s="5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</row>
    <row r="95" spans="1:40" x14ac:dyDescent="0.25">
      <c r="A95" s="5">
        <v>1.65</v>
      </c>
      <c r="B95" s="5"/>
      <c r="C95" s="5">
        <f t="shared" si="3"/>
        <v>5.6776710264130594</v>
      </c>
      <c r="D95" s="5"/>
      <c r="E95" s="5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</row>
    <row r="96" spans="1:40" x14ac:dyDescent="0.25">
      <c r="A96" s="5">
        <v>1.675</v>
      </c>
      <c r="B96" s="5"/>
      <c r="C96" s="5">
        <f t="shared" ref="C96:C159" si="4">LOG((10^$G$5-10^$G$2)*10^(-1*((A96/$G$3)^$G$4))+10^$G$2)</f>
        <v>5.6776709859805399</v>
      </c>
      <c r="D96" s="5"/>
      <c r="E96" s="5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</row>
    <row r="97" spans="1:40" x14ac:dyDescent="0.25">
      <c r="A97" s="5">
        <v>1.7</v>
      </c>
      <c r="B97" s="5"/>
      <c r="C97" s="5">
        <f t="shared" si="4"/>
        <v>5.6776709416002449</v>
      </c>
      <c r="D97" s="5"/>
      <c r="E97" s="5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</row>
    <row r="98" spans="1:40" x14ac:dyDescent="0.25">
      <c r="A98" s="5">
        <v>1.7250000000000001</v>
      </c>
      <c r="B98" s="5"/>
      <c r="C98" s="5">
        <f t="shared" si="4"/>
        <v>5.6776708929534019</v>
      </c>
      <c r="D98" s="5"/>
      <c r="E98" s="5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</row>
    <row r="99" spans="1:40" x14ac:dyDescent="0.25">
      <c r="A99" s="5">
        <v>1.75</v>
      </c>
      <c r="B99" s="5"/>
      <c r="C99" s="5">
        <f t="shared" si="4"/>
        <v>5.6776708397007214</v>
      </c>
      <c r="D99" s="5"/>
      <c r="E99" s="5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</row>
    <row r="100" spans="1:40" x14ac:dyDescent="0.25">
      <c r="A100" s="5">
        <v>1.7749999999999999</v>
      </c>
      <c r="B100" s="5"/>
      <c r="C100" s="5">
        <f t="shared" si="4"/>
        <v>5.6776707814814005</v>
      </c>
      <c r="D100" s="5"/>
      <c r="E100" s="5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</row>
    <row r="101" spans="1:40" x14ac:dyDescent="0.25">
      <c r="A101" s="5">
        <v>1.8</v>
      </c>
      <c r="B101" s="5"/>
      <c r="C101" s="5">
        <f t="shared" si="4"/>
        <v>5.6776707179120995</v>
      </c>
      <c r="D101" s="5"/>
      <c r="E101" s="5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</row>
    <row r="102" spans="1:40" x14ac:dyDescent="0.25">
      <c r="A102" s="5">
        <v>1.825</v>
      </c>
      <c r="B102" s="5"/>
      <c r="C102" s="5">
        <f t="shared" si="4"/>
        <v>5.6776706485858783</v>
      </c>
      <c r="D102" s="5"/>
      <c r="E102" s="5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</row>
    <row r="103" spans="1:40" x14ac:dyDescent="0.25">
      <c r="A103" s="5">
        <v>1.85</v>
      </c>
      <c r="B103" s="5"/>
      <c r="C103" s="5">
        <f t="shared" si="4"/>
        <v>5.6776705730711026</v>
      </c>
      <c r="D103" s="5"/>
      <c r="E103" s="5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</row>
    <row r="104" spans="1:40" x14ac:dyDescent="0.25">
      <c r="A104" s="5">
        <v>1.875</v>
      </c>
      <c r="B104" s="5"/>
      <c r="C104" s="5">
        <f t="shared" si="4"/>
        <v>5.6776704909103142</v>
      </c>
      <c r="D104" s="5"/>
      <c r="E104" s="5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</row>
    <row r="105" spans="1:40" x14ac:dyDescent="0.25">
      <c r="A105" s="5">
        <v>1.9</v>
      </c>
      <c r="B105" s="5"/>
      <c r="C105" s="5">
        <f t="shared" si="4"/>
        <v>5.6776704016190696</v>
      </c>
      <c r="D105" s="5"/>
      <c r="E105" s="5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</row>
    <row r="106" spans="1:40" x14ac:dyDescent="0.25">
      <c r="A106" s="5">
        <v>1.925</v>
      </c>
      <c r="B106" s="5"/>
      <c r="C106" s="5">
        <f t="shared" si="4"/>
        <v>5.6776703046847343</v>
      </c>
      <c r="D106" s="5"/>
      <c r="E106" s="5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</row>
    <row r="107" spans="1:40" x14ac:dyDescent="0.25">
      <c r="A107" s="5">
        <v>1.95</v>
      </c>
      <c r="B107" s="5"/>
      <c r="C107" s="5">
        <f t="shared" si="4"/>
        <v>5.6776701995652505</v>
      </c>
      <c r="D107" s="5"/>
      <c r="E107" s="5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</row>
    <row r="108" spans="1:40" x14ac:dyDescent="0.25">
      <c r="A108" s="5">
        <v>1.9750000000000001</v>
      </c>
      <c r="B108" s="5"/>
      <c r="C108" s="5">
        <f t="shared" si="4"/>
        <v>5.6776700856878604</v>
      </c>
      <c r="D108" s="5"/>
      <c r="E108" s="5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</row>
    <row r="109" spans="1:40" x14ac:dyDescent="0.25">
      <c r="A109" s="5">
        <v>2</v>
      </c>
      <c r="B109" s="5"/>
      <c r="C109" s="5">
        <f t="shared" si="4"/>
        <v>5.6776699624477986</v>
      </c>
      <c r="D109" s="5"/>
      <c r="E109" s="5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</row>
    <row r="110" spans="1:40" x14ac:dyDescent="0.25">
      <c r="A110" s="5">
        <v>2.0249999999999999</v>
      </c>
      <c r="B110" s="5"/>
      <c r="C110" s="5">
        <f t="shared" si="4"/>
        <v>5.6776698292069367</v>
      </c>
      <c r="D110" s="5"/>
      <c r="E110" s="5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</row>
    <row r="111" spans="1:40" x14ac:dyDescent="0.25">
      <c r="A111" s="5">
        <v>2.0499999999999998</v>
      </c>
      <c r="B111" s="5"/>
      <c r="C111" s="5">
        <f t="shared" si="4"/>
        <v>5.6776696852924013</v>
      </c>
      <c r="D111" s="5"/>
      <c r="E111" s="5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</row>
    <row r="112" spans="1:40" x14ac:dyDescent="0.25">
      <c r="A112" s="5">
        <v>2.0750000000000002</v>
      </c>
      <c r="B112" s="5"/>
      <c r="C112" s="5">
        <f t="shared" si="4"/>
        <v>5.6776695299951401</v>
      </c>
      <c r="D112" s="5"/>
      <c r="E112" s="5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</row>
    <row r="113" spans="1:40" x14ac:dyDescent="0.25">
      <c r="A113" s="5">
        <v>2.1</v>
      </c>
      <c r="B113" s="5"/>
      <c r="C113" s="5">
        <f t="shared" si="4"/>
        <v>5.6776693625684587</v>
      </c>
      <c r="D113" s="5"/>
      <c r="E113" s="5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</row>
    <row r="114" spans="1:40" x14ac:dyDescent="0.25">
      <c r="A114" s="5">
        <v>2.125</v>
      </c>
      <c r="B114" s="5"/>
      <c r="C114" s="5">
        <f t="shared" si="4"/>
        <v>5.6776691822265084</v>
      </c>
      <c r="D114" s="5"/>
      <c r="E114" s="5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</row>
    <row r="115" spans="1:40" x14ac:dyDescent="0.25">
      <c r="A115" s="5">
        <v>2.15</v>
      </c>
      <c r="B115" s="5"/>
      <c r="C115" s="5">
        <f t="shared" si="4"/>
        <v>5.6776689881427389</v>
      </c>
      <c r="D115" s="5"/>
      <c r="E115" s="5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</row>
    <row r="116" spans="1:40" x14ac:dyDescent="0.25">
      <c r="A116" s="5">
        <v>2.1749999999999998</v>
      </c>
      <c r="B116" s="5"/>
      <c r="C116" s="5">
        <f t="shared" si="4"/>
        <v>5.6776687794483029</v>
      </c>
      <c r="D116" s="5"/>
      <c r="E116" s="5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</row>
    <row r="117" spans="1:40" x14ac:dyDescent="0.25">
      <c r="A117" s="5">
        <v>2.2000000000000002</v>
      </c>
      <c r="B117" s="5"/>
      <c r="C117" s="5">
        <f t="shared" si="4"/>
        <v>5.6776685552304249</v>
      </c>
      <c r="D117" s="5"/>
      <c r="E117" s="5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</row>
    <row r="118" spans="1:40" x14ac:dyDescent="0.25">
      <c r="A118" s="5">
        <v>2.2250000000000001</v>
      </c>
      <c r="B118" s="5"/>
      <c r="C118" s="5">
        <f t="shared" si="4"/>
        <v>5.6776683145307221</v>
      </c>
      <c r="D118" s="5"/>
      <c r="E118" s="5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</row>
    <row r="119" spans="1:40" x14ac:dyDescent="0.25">
      <c r="A119" s="5">
        <v>2.25</v>
      </c>
      <c r="B119" s="5"/>
      <c r="C119" s="5">
        <f t="shared" si="4"/>
        <v>5.6776680563434825</v>
      </c>
      <c r="D119" s="5"/>
      <c r="E119" s="5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</row>
    <row r="120" spans="1:40" x14ac:dyDescent="0.25">
      <c r="A120" s="5">
        <v>2.2749999999999999</v>
      </c>
      <c r="B120" s="5"/>
      <c r="C120" s="5">
        <f t="shared" si="4"/>
        <v>5.6776677796139001</v>
      </c>
      <c r="D120" s="5"/>
      <c r="E120" s="5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</row>
    <row r="121" spans="1:40" x14ac:dyDescent="0.25">
      <c r="A121" s="5">
        <v>2.2999999999999998</v>
      </c>
      <c r="B121" s="5"/>
      <c r="C121" s="5">
        <f t="shared" si="4"/>
        <v>5.6776674832362621</v>
      </c>
      <c r="D121" s="5"/>
      <c r="E121" s="5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40" x14ac:dyDescent="0.25">
      <c r="A122" s="5">
        <v>2.3250000000000002</v>
      </c>
      <c r="B122" s="5"/>
      <c r="C122" s="5">
        <f t="shared" si="4"/>
        <v>5.6776671660520952</v>
      </c>
      <c r="D122" s="5"/>
      <c r="E122" s="5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</row>
    <row r="123" spans="1:40" x14ac:dyDescent="0.25">
      <c r="A123" s="5">
        <v>2.35</v>
      </c>
      <c r="B123" s="5"/>
      <c r="C123" s="5">
        <f t="shared" si="4"/>
        <v>5.6776668268482577</v>
      </c>
      <c r="D123" s="5"/>
      <c r="E123" s="5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</row>
    <row r="124" spans="1:40" x14ac:dyDescent="0.25">
      <c r="A124" s="5">
        <v>2.375</v>
      </c>
      <c r="B124" s="5"/>
      <c r="C124" s="5">
        <f t="shared" si="4"/>
        <v>5.6776664643549966</v>
      </c>
      <c r="D124" s="5"/>
      <c r="E124" s="5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</row>
    <row r="125" spans="1:40" x14ac:dyDescent="0.25">
      <c r="A125" s="5">
        <v>2.4</v>
      </c>
      <c r="B125" s="5"/>
      <c r="C125" s="5">
        <f t="shared" si="4"/>
        <v>5.6776660772439422</v>
      </c>
      <c r="D125" s="5"/>
      <c r="E125" s="5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</row>
    <row r="126" spans="1:40" x14ac:dyDescent="0.25">
      <c r="A126" s="5">
        <v>2.4249999999999998</v>
      </c>
      <c r="B126" s="5"/>
      <c r="C126" s="5">
        <f t="shared" si="4"/>
        <v>5.677665664126069</v>
      </c>
      <c r="D126" s="5"/>
      <c r="E126" s="5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</row>
    <row r="127" spans="1:40" x14ac:dyDescent="0.25">
      <c r="A127" s="5">
        <v>2.4500000000000002</v>
      </c>
      <c r="B127" s="5"/>
      <c r="C127" s="5">
        <f t="shared" si="4"/>
        <v>5.6776652235495977</v>
      </c>
      <c r="D127" s="5"/>
      <c r="E127" s="5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</row>
    <row r="128" spans="1:40" x14ac:dyDescent="0.25">
      <c r="A128" s="5">
        <v>2.4750000000000001</v>
      </c>
      <c r="B128" s="5"/>
      <c r="C128" s="5">
        <f t="shared" si="4"/>
        <v>5.67766475399785</v>
      </c>
      <c r="D128" s="5"/>
      <c r="E128" s="5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</row>
    <row r="129" spans="1:40" x14ac:dyDescent="0.25">
      <c r="A129" s="5">
        <v>2.5</v>
      </c>
      <c r="B129" s="5"/>
      <c r="C129" s="5">
        <f t="shared" si="4"/>
        <v>5.6776642538870581</v>
      </c>
      <c r="D129" s="5"/>
      <c r="E129" s="5"/>
      <c r="F129" s="2"/>
      <c r="G129" s="2"/>
      <c r="H129" s="2"/>
      <c r="I129" s="2"/>
      <c r="J129" s="2"/>
      <c r="K129" s="2"/>
      <c r="L129" s="2"/>
      <c r="M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</row>
    <row r="130" spans="1:40" x14ac:dyDescent="0.25">
      <c r="A130" s="5">
        <v>2.5249999999999999</v>
      </c>
      <c r="B130" s="5"/>
      <c r="C130" s="5">
        <f t="shared" si="4"/>
        <v>5.6776637215641168</v>
      </c>
    </row>
    <row r="131" spans="1:40" x14ac:dyDescent="0.25">
      <c r="A131" s="5">
        <v>2.5499999999999998</v>
      </c>
      <c r="B131" s="5"/>
      <c r="C131" s="5">
        <f t="shared" si="4"/>
        <v>5.6776631553042893</v>
      </c>
    </row>
    <row r="132" spans="1:40" x14ac:dyDescent="0.25">
      <c r="A132" s="5">
        <v>2.5750000000000002</v>
      </c>
      <c r="B132" s="5"/>
      <c r="C132" s="5">
        <f t="shared" si="4"/>
        <v>5.6776625533088554</v>
      </c>
    </row>
    <row r="133" spans="1:40" x14ac:dyDescent="0.25">
      <c r="A133" s="5">
        <v>2.6</v>
      </c>
      <c r="B133" s="5"/>
      <c r="C133" s="5">
        <f t="shared" si="4"/>
        <v>5.6776619137027131</v>
      </c>
    </row>
    <row r="134" spans="1:40" x14ac:dyDescent="0.25">
      <c r="A134" s="5">
        <v>2.625</v>
      </c>
      <c r="B134" s="5"/>
      <c r="C134" s="5">
        <f t="shared" si="4"/>
        <v>5.6776612345319233</v>
      </c>
    </row>
    <row r="135" spans="1:40" x14ac:dyDescent="0.25">
      <c r="A135" s="5">
        <v>2.65</v>
      </c>
      <c r="B135" s="5"/>
      <c r="C135" s="5">
        <f t="shared" si="4"/>
        <v>5.6776605137612011</v>
      </c>
    </row>
    <row r="136" spans="1:40" x14ac:dyDescent="0.25">
      <c r="A136" s="5">
        <v>2.6749999999999998</v>
      </c>
      <c r="B136" s="5"/>
      <c r="C136" s="5">
        <f t="shared" si="4"/>
        <v>5.677659749271351</v>
      </c>
    </row>
    <row r="137" spans="1:40" x14ac:dyDescent="0.25">
      <c r="A137" s="5">
        <v>2.7</v>
      </c>
      <c r="B137" s="5"/>
      <c r="C137" s="5">
        <f t="shared" si="4"/>
        <v>5.6776589388566521</v>
      </c>
    </row>
    <row r="138" spans="1:40" x14ac:dyDescent="0.25">
      <c r="A138" s="5">
        <v>2.7250000000000001</v>
      </c>
      <c r="B138" s="5"/>
      <c r="C138" s="5">
        <f t="shared" si="4"/>
        <v>5.6776580802221774</v>
      </c>
    </row>
    <row r="139" spans="1:40" x14ac:dyDescent="0.25">
      <c r="A139" s="5">
        <v>2.75</v>
      </c>
      <c r="B139" s="5"/>
      <c r="C139" s="5">
        <f t="shared" si="4"/>
        <v>5.677657170981071</v>
      </c>
    </row>
    <row r="140" spans="1:40" x14ac:dyDescent="0.25">
      <c r="A140" s="5">
        <v>2.7749999999999999</v>
      </c>
      <c r="B140" s="5"/>
      <c r="C140" s="5">
        <f t="shared" si="4"/>
        <v>5.6776562086517508</v>
      </c>
    </row>
    <row r="141" spans="1:40" x14ac:dyDescent="0.25">
      <c r="A141" s="5">
        <v>2.8</v>
      </c>
      <c r="B141" s="5"/>
      <c r="C141" s="5">
        <f t="shared" si="4"/>
        <v>5.6776551906550674</v>
      </c>
    </row>
    <row r="142" spans="1:40" x14ac:dyDescent="0.25">
      <c r="A142" s="5">
        <v>2.8250000000000002</v>
      </c>
      <c r="B142" s="5"/>
      <c r="C142" s="5">
        <f t="shared" si="4"/>
        <v>5.677654114311399</v>
      </c>
    </row>
    <row r="143" spans="1:40" x14ac:dyDescent="0.25">
      <c r="A143" s="5">
        <v>2.85</v>
      </c>
      <c r="B143" s="5"/>
      <c r="C143" s="5">
        <f t="shared" si="4"/>
        <v>5.6776529768376829</v>
      </c>
    </row>
    <row r="144" spans="1:40" x14ac:dyDescent="0.25">
      <c r="A144" s="5">
        <v>2.875</v>
      </c>
      <c r="B144" s="5"/>
      <c r="C144" s="5">
        <f t="shared" si="4"/>
        <v>5.6776517753443949</v>
      </c>
    </row>
    <row r="145" spans="1:3" x14ac:dyDescent="0.25">
      <c r="A145" s="5">
        <v>2.9</v>
      </c>
      <c r="B145" s="5"/>
      <c r="C145" s="5">
        <f t="shared" si="4"/>
        <v>5.6776505068324656</v>
      </c>
    </row>
    <row r="146" spans="1:3" x14ac:dyDescent="0.25">
      <c r="A146" s="5">
        <v>2.9249999999999998</v>
      </c>
      <c r="B146" s="5"/>
      <c r="C146" s="5">
        <f t="shared" si="4"/>
        <v>5.6776491681901282</v>
      </c>
    </row>
    <row r="147" spans="1:3" x14ac:dyDescent="0.25">
      <c r="A147" s="5">
        <v>2.95</v>
      </c>
      <c r="B147" s="5"/>
      <c r="C147" s="5">
        <f t="shared" si="4"/>
        <v>5.6776477561897165</v>
      </c>
    </row>
    <row r="148" spans="1:3" x14ac:dyDescent="0.25">
      <c r="A148" s="5">
        <v>2.9750000000000001</v>
      </c>
      <c r="B148" s="5"/>
      <c r="C148" s="5">
        <f t="shared" si="4"/>
        <v>5.6776462674843913</v>
      </c>
    </row>
    <row r="149" spans="1:3" x14ac:dyDescent="0.25">
      <c r="A149" s="5">
        <v>3</v>
      </c>
      <c r="B149" s="5"/>
      <c r="C149" s="5">
        <f t="shared" si="4"/>
        <v>5.6776446986048059</v>
      </c>
    </row>
    <row r="150" spans="1:3" x14ac:dyDescent="0.25">
      <c r="A150" s="5">
        <v>3.0249999999999999</v>
      </c>
      <c r="B150" s="5"/>
      <c r="C150" s="5">
        <f t="shared" si="4"/>
        <v>5.6776430459557101</v>
      </c>
    </row>
    <row r="151" spans="1:3" x14ac:dyDescent="0.25">
      <c r="A151" s="5">
        <v>3.05</v>
      </c>
      <c r="B151" s="5"/>
      <c r="C151" s="5">
        <f t="shared" si="4"/>
        <v>5.6776413058124859</v>
      </c>
    </row>
    <row r="152" spans="1:3" x14ac:dyDescent="0.25">
      <c r="A152" s="5">
        <v>3.0750000000000002</v>
      </c>
      <c r="B152" s="5"/>
      <c r="C152" s="5">
        <f t="shared" si="4"/>
        <v>5.6776394743176191</v>
      </c>
    </row>
    <row r="153" spans="1:3" x14ac:dyDescent="0.25">
      <c r="A153" s="5">
        <v>3.1</v>
      </c>
      <c r="B153" s="5"/>
      <c r="C153" s="5">
        <f t="shared" si="4"/>
        <v>5.6776375474771079</v>
      </c>
    </row>
    <row r="154" spans="1:3" x14ac:dyDescent="0.25">
      <c r="A154" s="5">
        <v>3.125</v>
      </c>
      <c r="B154" s="5"/>
      <c r="C154" s="5">
        <f t="shared" si="4"/>
        <v>5.677635521156799</v>
      </c>
    </row>
    <row r="155" spans="1:3" x14ac:dyDescent="0.25">
      <c r="A155" s="5">
        <v>3.15</v>
      </c>
      <c r="B155" s="5"/>
      <c r="C155" s="5">
        <f t="shared" si="4"/>
        <v>5.6776333910786629</v>
      </c>
    </row>
    <row r="156" spans="1:3" x14ac:dyDescent="0.25">
      <c r="A156" s="5">
        <v>3.1749999999999998</v>
      </c>
      <c r="B156" s="5"/>
      <c r="C156" s="5">
        <f t="shared" si="4"/>
        <v>5.6776311528169963</v>
      </c>
    </row>
    <row r="157" spans="1:3" x14ac:dyDescent="0.25">
      <c r="A157" s="5">
        <v>3.2</v>
      </c>
      <c r="B157" s="5"/>
      <c r="C157" s="5">
        <f t="shared" si="4"/>
        <v>5.6776288017945555</v>
      </c>
    </row>
    <row r="158" spans="1:3" x14ac:dyDescent="0.25">
      <c r="A158" s="5">
        <v>3.2250000000000001</v>
      </c>
      <c r="B158" s="5"/>
      <c r="C158" s="5">
        <f t="shared" si="4"/>
        <v>5.6776263332786261</v>
      </c>
    </row>
    <row r="159" spans="1:3" x14ac:dyDescent="0.25">
      <c r="A159" s="5">
        <v>3.25</v>
      </c>
      <c r="B159" s="5"/>
      <c r="C159" s="5">
        <f t="shared" si="4"/>
        <v>5.6776237423770164</v>
      </c>
    </row>
    <row r="160" spans="1:3" x14ac:dyDescent="0.25">
      <c r="A160" s="5">
        <v>3.2749999999999999</v>
      </c>
      <c r="B160" s="5"/>
      <c r="C160" s="5">
        <f t="shared" ref="C160:C223" si="5">LOG((10^$G$5-10^$G$2)*10^(-1*((A160/$G$3)^$G$4))+10^$G$2)</f>
        <v>5.6776210240339848</v>
      </c>
    </row>
    <row r="161" spans="1:3" x14ac:dyDescent="0.25">
      <c r="A161" s="5">
        <v>3.3</v>
      </c>
      <c r="B161" s="5"/>
      <c r="C161" s="5">
        <f t="shared" si="5"/>
        <v>5.6776181730260902</v>
      </c>
    </row>
    <row r="162" spans="1:3" x14ac:dyDescent="0.25">
      <c r="A162" s="5">
        <v>3.3250000000000002</v>
      </c>
      <c r="B162" s="5"/>
      <c r="C162" s="5">
        <f t="shared" si="5"/>
        <v>5.6776151839579754</v>
      </c>
    </row>
    <row r="163" spans="1:3" x14ac:dyDescent="0.25">
      <c r="A163" s="5">
        <v>3.35</v>
      </c>
      <c r="B163" s="5"/>
      <c r="C163" s="5">
        <f t="shared" si="5"/>
        <v>5.6776120512580759</v>
      </c>
    </row>
    <row r="164" spans="1:3" x14ac:dyDescent="0.25">
      <c r="A164" s="5">
        <v>3.375</v>
      </c>
      <c r="B164" s="5"/>
      <c r="C164" s="5">
        <f t="shared" si="5"/>
        <v>5.6776087691742552</v>
      </c>
    </row>
    <row r="165" spans="1:3" x14ac:dyDescent="0.25">
      <c r="A165" s="5">
        <v>3.4</v>
      </c>
      <c r="B165" s="5"/>
      <c r="C165" s="5">
        <f t="shared" si="5"/>
        <v>5.6776053317693655</v>
      </c>
    </row>
    <row r="166" spans="1:3" x14ac:dyDescent="0.25">
      <c r="A166" s="5">
        <v>3.4249999999999998</v>
      </c>
      <c r="B166" s="5"/>
      <c r="C166" s="5">
        <f t="shared" si="5"/>
        <v>5.6776017329167328</v>
      </c>
    </row>
    <row r="167" spans="1:3" x14ac:dyDescent="0.25">
      <c r="A167" s="5">
        <v>3.45</v>
      </c>
      <c r="B167" s="5"/>
      <c r="C167" s="5">
        <f t="shared" si="5"/>
        <v>5.6775979662955693</v>
      </c>
    </row>
    <row r="168" spans="1:3" x14ac:dyDescent="0.25">
      <c r="A168" s="5">
        <v>3.4750000000000001</v>
      </c>
      <c r="B168" s="5"/>
      <c r="C168" s="5">
        <f t="shared" si="5"/>
        <v>5.6775940253863073</v>
      </c>
    </row>
    <row r="169" spans="1:3" x14ac:dyDescent="0.25">
      <c r="A169" s="5">
        <v>3.5</v>
      </c>
      <c r="B169" s="5"/>
      <c r="C169" s="5">
        <f t="shared" si="5"/>
        <v>5.6775899034658543</v>
      </c>
    </row>
    <row r="170" spans="1:3" x14ac:dyDescent="0.25">
      <c r="A170" s="5">
        <v>3.5249999999999999</v>
      </c>
      <c r="B170" s="5"/>
      <c r="C170" s="5">
        <f t="shared" si="5"/>
        <v>5.6775855936027746</v>
      </c>
    </row>
    <row r="171" spans="1:3" x14ac:dyDescent="0.25">
      <c r="A171" s="5">
        <v>3.55</v>
      </c>
      <c r="B171" s="5"/>
      <c r="C171" s="5">
        <f t="shared" si="5"/>
        <v>5.6775810886523894</v>
      </c>
    </row>
    <row r="172" spans="1:3" x14ac:dyDescent="0.25">
      <c r="A172" s="5">
        <v>3.5750000000000002</v>
      </c>
      <c r="B172" s="5"/>
      <c r="C172" s="5">
        <f t="shared" si="5"/>
        <v>5.677576381251801</v>
      </c>
    </row>
    <row r="173" spans="1:3" x14ac:dyDescent="0.25">
      <c r="A173" s="5">
        <v>3.6</v>
      </c>
      <c r="B173" s="5"/>
      <c r="C173" s="5">
        <f t="shared" si="5"/>
        <v>5.6775714638148314</v>
      </c>
    </row>
    <row r="174" spans="1:3" x14ac:dyDescent="0.25">
      <c r="A174" s="5">
        <v>3.625</v>
      </c>
      <c r="B174" s="5"/>
      <c r="C174" s="5">
        <f t="shared" si="5"/>
        <v>5.6775663285268871</v>
      </c>
    </row>
    <row r="175" spans="1:3" x14ac:dyDescent="0.25">
      <c r="A175" s="5">
        <v>3.65</v>
      </c>
      <c r="B175" s="5"/>
      <c r="C175" s="5">
        <f t="shared" si="5"/>
        <v>5.6775609673397387</v>
      </c>
    </row>
    <row r="176" spans="1:3" x14ac:dyDescent="0.25">
      <c r="A176" s="5">
        <v>3.6749999999999998</v>
      </c>
      <c r="B176" s="5"/>
      <c r="C176" s="5">
        <f t="shared" si="5"/>
        <v>5.6775553719662186</v>
      </c>
    </row>
    <row r="177" spans="1:3" x14ac:dyDescent="0.25">
      <c r="A177" s="5">
        <v>3.7</v>
      </c>
      <c r="B177" s="5"/>
      <c r="C177" s="5">
        <f t="shared" si="5"/>
        <v>5.6775495338748412</v>
      </c>
    </row>
    <row r="178" spans="1:3" x14ac:dyDescent="0.25">
      <c r="A178" s="5">
        <v>3.7250000000000001</v>
      </c>
      <c r="B178" s="5"/>
      <c r="C178" s="5">
        <f t="shared" si="5"/>
        <v>5.6775434442843276</v>
      </c>
    </row>
    <row r="179" spans="1:3" x14ac:dyDescent="0.25">
      <c r="A179" s="5">
        <v>3.75</v>
      </c>
      <c r="B179" s="5"/>
      <c r="C179" s="5">
        <f t="shared" si="5"/>
        <v>5.6775370941580627</v>
      </c>
    </row>
    <row r="180" spans="1:3" x14ac:dyDescent="0.25">
      <c r="A180" s="5">
        <v>3.7749999999999999</v>
      </c>
      <c r="B180" s="5"/>
      <c r="C180" s="5">
        <f t="shared" si="5"/>
        <v>5.6775304741984556</v>
      </c>
    </row>
    <row r="181" spans="1:3" x14ac:dyDescent="0.25">
      <c r="A181" s="5">
        <v>3.8</v>
      </c>
      <c r="B181" s="5"/>
      <c r="C181" s="5">
        <f t="shared" si="5"/>
        <v>5.6775235748412163</v>
      </c>
    </row>
    <row r="182" spans="1:3" x14ac:dyDescent="0.25">
      <c r="A182" s="5">
        <v>3.8250000000000002</v>
      </c>
      <c r="B182" s="5"/>
      <c r="C182" s="5">
        <f t="shared" si="5"/>
        <v>5.6775163862495521</v>
      </c>
    </row>
    <row r="183" spans="1:3" x14ac:dyDescent="0.25">
      <c r="A183" s="5">
        <v>3.85</v>
      </c>
      <c r="B183" s="5"/>
      <c r="C183" s="5">
        <f t="shared" si="5"/>
        <v>5.67750889830827</v>
      </c>
    </row>
    <row r="184" spans="1:3" x14ac:dyDescent="0.25">
      <c r="A184" s="5">
        <v>3.875</v>
      </c>
      <c r="B184" s="5"/>
      <c r="C184" s="5">
        <f t="shared" si="5"/>
        <v>5.6775011006177962</v>
      </c>
    </row>
    <row r="185" spans="1:3" x14ac:dyDescent="0.25">
      <c r="A185" s="5">
        <v>3.9</v>
      </c>
      <c r="B185" s="5"/>
      <c r="C185" s="5">
        <f t="shared" si="5"/>
        <v>5.6774929824881051</v>
      </c>
    </row>
    <row r="186" spans="1:3" x14ac:dyDescent="0.25">
      <c r="A186" s="5">
        <v>3.9249999999999998</v>
      </c>
      <c r="B186" s="5"/>
      <c r="C186" s="5">
        <f t="shared" si="5"/>
        <v>5.6774845329325601</v>
      </c>
    </row>
    <row r="187" spans="1:3" x14ac:dyDescent="0.25">
      <c r="A187" s="5">
        <v>3.95</v>
      </c>
      <c r="B187" s="5"/>
      <c r="C187" s="5">
        <f t="shared" si="5"/>
        <v>5.6774757406616638</v>
      </c>
    </row>
    <row r="188" spans="1:3" x14ac:dyDescent="0.25">
      <c r="A188" s="5">
        <v>3.9750000000000001</v>
      </c>
      <c r="B188" s="5"/>
      <c r="C188" s="5">
        <f t="shared" si="5"/>
        <v>5.6774665940767211</v>
      </c>
    </row>
    <row r="189" spans="1:3" x14ac:dyDescent="0.25">
      <c r="A189" s="5">
        <v>4</v>
      </c>
      <c r="B189" s="5"/>
      <c r="C189" s="5">
        <f t="shared" si="5"/>
        <v>5.6774570812634026</v>
      </c>
    </row>
    <row r="190" spans="1:3" x14ac:dyDescent="0.25">
      <c r="A190" s="5">
        <v>4.0250000000000004</v>
      </c>
      <c r="B190" s="5"/>
      <c r="C190" s="5">
        <f t="shared" si="5"/>
        <v>5.6774471899852301</v>
      </c>
    </row>
    <row r="191" spans="1:3" x14ac:dyDescent="0.25">
      <c r="A191" s="5">
        <v>4.05</v>
      </c>
      <c r="B191" s="5"/>
      <c r="C191" s="5">
        <f t="shared" si="5"/>
        <v>5.6774369076769542</v>
      </c>
    </row>
    <row r="192" spans="1:3" x14ac:dyDescent="0.25">
      <c r="A192" s="5">
        <v>4.0750000000000002</v>
      </c>
      <c r="B192" s="5"/>
      <c r="C192" s="5">
        <f t="shared" si="5"/>
        <v>5.6774262214378481</v>
      </c>
    </row>
    <row r="193" spans="1:3" x14ac:dyDescent="0.25">
      <c r="A193" s="5">
        <v>4.0999999999999996</v>
      </c>
      <c r="B193" s="5"/>
      <c r="C193" s="5">
        <f t="shared" si="5"/>
        <v>5.6774151180249071</v>
      </c>
    </row>
    <row r="194" spans="1:3" x14ac:dyDescent="0.25">
      <c r="A194" s="5">
        <v>4.125</v>
      </c>
      <c r="B194" s="5"/>
      <c r="C194" s="5">
        <f t="shared" si="5"/>
        <v>5.6774035838459485</v>
      </c>
    </row>
    <row r="195" spans="1:3" x14ac:dyDescent="0.25">
      <c r="A195" s="5">
        <v>4.1500000000000004</v>
      </c>
      <c r="B195" s="5"/>
      <c r="C195" s="5">
        <f t="shared" si="5"/>
        <v>5.6773916049526179</v>
      </c>
    </row>
    <row r="196" spans="1:3" x14ac:dyDescent="0.25">
      <c r="A196" s="5">
        <v>4.1749999999999998</v>
      </c>
      <c r="B196" s="5"/>
      <c r="C196" s="5">
        <f t="shared" si="5"/>
        <v>5.6773791670333029</v>
      </c>
    </row>
    <row r="197" spans="1:3" x14ac:dyDescent="0.25">
      <c r="A197" s="5">
        <v>4.2</v>
      </c>
      <c r="B197" s="5"/>
      <c r="C197" s="5">
        <f t="shared" si="5"/>
        <v>5.6773662554059454</v>
      </c>
    </row>
    <row r="198" spans="1:3" x14ac:dyDescent="0.25">
      <c r="A198" s="5">
        <v>4.2249999999999996</v>
      </c>
      <c r="B198" s="5"/>
      <c r="C198" s="5">
        <f t="shared" si="5"/>
        <v>5.6773528550107555</v>
      </c>
    </row>
    <row r="199" spans="1:3" x14ac:dyDescent="0.25">
      <c r="A199" s="5">
        <v>4.25</v>
      </c>
      <c r="B199" s="5"/>
      <c r="C199" s="5">
        <f t="shared" si="5"/>
        <v>5.6773389504028344</v>
      </c>
    </row>
    <row r="200" spans="1:3" x14ac:dyDescent="0.25">
      <c r="A200" s="5">
        <v>4.2750000000000004</v>
      </c>
      <c r="B200" s="5"/>
      <c r="C200" s="5">
        <f t="shared" si="5"/>
        <v>5.6773245257446865</v>
      </c>
    </row>
    <row r="201" spans="1:3" x14ac:dyDescent="0.25">
      <c r="A201" s="5">
        <v>4.3</v>
      </c>
      <c r="B201" s="5"/>
      <c r="C201" s="5">
        <f t="shared" si="5"/>
        <v>5.6773095647986418</v>
      </c>
    </row>
    <row r="202" spans="1:3" x14ac:dyDescent="0.25">
      <c r="A202" s="5">
        <v>4.3250000000000002</v>
      </c>
      <c r="B202" s="5"/>
      <c r="C202" s="5">
        <f t="shared" si="5"/>
        <v>5.6772940509191754</v>
      </c>
    </row>
    <row r="203" spans="1:3" x14ac:dyDescent="0.25">
      <c r="A203" s="5">
        <v>4.3499999999999996</v>
      </c>
      <c r="B203" s="5"/>
      <c r="C203" s="5">
        <f t="shared" si="5"/>
        <v>5.6772779670451188</v>
      </c>
    </row>
    <row r="204" spans="1:3" x14ac:dyDescent="0.25">
      <c r="A204" s="5">
        <v>4.375</v>
      </c>
      <c r="B204" s="5"/>
      <c r="C204" s="5">
        <f t="shared" si="5"/>
        <v>5.6772612956917783</v>
      </c>
    </row>
    <row r="205" spans="1:3" x14ac:dyDescent="0.25">
      <c r="A205" s="5">
        <v>4.4000000000000004</v>
      </c>
      <c r="B205" s="5"/>
      <c r="C205" s="5">
        <f t="shared" si="5"/>
        <v>5.6772440189429467</v>
      </c>
    </row>
    <row r="206" spans="1:3" x14ac:dyDescent="0.25">
      <c r="A206" s="5">
        <v>4.4249999999999998</v>
      </c>
      <c r="B206" s="5"/>
      <c r="C206" s="5">
        <f t="shared" si="5"/>
        <v>5.6772261184428077</v>
      </c>
    </row>
    <row r="207" spans="1:3" x14ac:dyDescent="0.25">
      <c r="A207" s="5">
        <v>4.45</v>
      </c>
      <c r="B207" s="5"/>
      <c r="C207" s="5">
        <f t="shared" si="5"/>
        <v>5.6772075753877438</v>
      </c>
    </row>
    <row r="208" spans="1:3" x14ac:dyDescent="0.25">
      <c r="A208" s="5">
        <v>4.4749999999999996</v>
      </c>
      <c r="B208" s="5"/>
      <c r="C208" s="5">
        <f t="shared" si="5"/>
        <v>5.6771883705180342</v>
      </c>
    </row>
    <row r="209" spans="1:3" x14ac:dyDescent="0.25">
      <c r="A209" s="5">
        <v>4.5</v>
      </c>
      <c r="B209" s="5"/>
      <c r="C209" s="5">
        <f t="shared" si="5"/>
        <v>5.6771684841094441</v>
      </c>
    </row>
    <row r="210" spans="1:3" x14ac:dyDescent="0.25">
      <c r="A210" s="5">
        <v>4.5250000000000004</v>
      </c>
      <c r="B210" s="5"/>
      <c r="C210" s="5">
        <f t="shared" si="5"/>
        <v>5.6771478959647155</v>
      </c>
    </row>
    <row r="211" spans="1:3" x14ac:dyDescent="0.25">
      <c r="A211" s="5">
        <v>4.55</v>
      </c>
      <c r="B211" s="5"/>
      <c r="C211" s="5">
        <f t="shared" si="5"/>
        <v>5.6771265854049444</v>
      </c>
    </row>
    <row r="212" spans="1:3" x14ac:dyDescent="0.25">
      <c r="A212" s="5">
        <v>4.5750000000000002</v>
      </c>
      <c r="B212" s="5"/>
      <c r="C212" s="5">
        <f t="shared" si="5"/>
        <v>5.6771045312608512</v>
      </c>
    </row>
    <row r="213" spans="1:3" x14ac:dyDescent="0.25">
      <c r="A213" s="5">
        <v>4.5999999999999996</v>
      </c>
      <c r="B213" s="5"/>
      <c r="C213" s="5">
        <f t="shared" si="5"/>
        <v>5.6770817118639432</v>
      </c>
    </row>
    <row r="214" spans="1:3" x14ac:dyDescent="0.25">
      <c r="A214" s="5">
        <v>4.625</v>
      </c>
      <c r="B214" s="5"/>
      <c r="C214" s="5">
        <f t="shared" si="5"/>
        <v>5.6770581050375677</v>
      </c>
    </row>
    <row r="215" spans="1:3" x14ac:dyDescent="0.25">
      <c r="A215" s="5">
        <v>4.6500000000000004</v>
      </c>
      <c r="B215" s="5"/>
      <c r="C215" s="5">
        <f t="shared" si="5"/>
        <v>5.6770336880878567</v>
      </c>
    </row>
    <row r="216" spans="1:3" x14ac:dyDescent="0.25">
      <c r="A216" s="5">
        <v>4.6749999999999998</v>
      </c>
      <c r="B216" s="5"/>
      <c r="C216" s="5">
        <f t="shared" si="5"/>
        <v>5.6770084377945533</v>
      </c>
    </row>
    <row r="217" spans="1:3" x14ac:dyDescent="0.25">
      <c r="A217" s="5">
        <v>4.7</v>
      </c>
      <c r="B217" s="5"/>
      <c r="C217" s="5">
        <f t="shared" si="5"/>
        <v>5.6769823304017351</v>
      </c>
    </row>
    <row r="218" spans="1:3" x14ac:dyDescent="0.25">
      <c r="A218" s="5">
        <v>4.7249999999999996</v>
      </c>
      <c r="B218" s="5"/>
      <c r="C218" s="5">
        <f t="shared" si="5"/>
        <v>5.6769553416084229</v>
      </c>
    </row>
    <row r="219" spans="1:3" x14ac:dyDescent="0.25">
      <c r="A219" s="5">
        <v>4.75</v>
      </c>
      <c r="B219" s="5"/>
      <c r="C219" s="5">
        <f t="shared" si="5"/>
        <v>5.6769274465590698</v>
      </c>
    </row>
    <row r="220" spans="1:3" x14ac:dyDescent="0.25">
      <c r="A220" s="5">
        <v>4.7750000000000004</v>
      </c>
      <c r="B220" s="5"/>
      <c r="C220" s="5">
        <f t="shared" si="5"/>
        <v>5.6768986198339437</v>
      </c>
    </row>
    <row r="221" spans="1:3" x14ac:dyDescent="0.25">
      <c r="A221" s="5">
        <v>4.8</v>
      </c>
      <c r="B221" s="5"/>
      <c r="C221" s="5">
        <f t="shared" si="5"/>
        <v>5.6768688354393957</v>
      </c>
    </row>
    <row r="222" spans="1:3" x14ac:dyDescent="0.25">
      <c r="A222" s="5">
        <v>4.8250000000000002</v>
      </c>
      <c r="B222" s="5"/>
      <c r="C222" s="5">
        <f t="shared" si="5"/>
        <v>5.6768380667980045</v>
      </c>
    </row>
    <row r="223" spans="1:3" x14ac:dyDescent="0.25">
      <c r="A223" s="5">
        <v>4.8499999999999996</v>
      </c>
      <c r="B223" s="5"/>
      <c r="C223" s="5">
        <f t="shared" si="5"/>
        <v>5.6768062867386124</v>
      </c>
    </row>
    <row r="224" spans="1:3" x14ac:dyDescent="0.25">
      <c r="A224" s="5">
        <v>4.875</v>
      </c>
      <c r="B224" s="5"/>
      <c r="C224" s="5">
        <f t="shared" ref="C224:C287" si="6">LOG((10^$G$5-10^$G$2)*10^(-1*((A224/$G$3)^$G$4))+10^$G$2)</f>
        <v>5.6767734674862442</v>
      </c>
    </row>
    <row r="225" spans="1:3" x14ac:dyDescent="0.25">
      <c r="A225" s="5">
        <v>4.9000000000000004</v>
      </c>
      <c r="B225" s="5"/>
      <c r="C225" s="5">
        <f t="shared" si="6"/>
        <v>5.6767395806518994</v>
      </c>
    </row>
    <row r="226" spans="1:3" x14ac:dyDescent="0.25">
      <c r="A226" s="5">
        <v>4.9249999999999998</v>
      </c>
      <c r="B226" s="5"/>
      <c r="C226" s="5">
        <f t="shared" si="6"/>
        <v>5.6767045972222405</v>
      </c>
    </row>
    <row r="227" spans="1:3" x14ac:dyDescent="0.25">
      <c r="A227" s="5">
        <v>4.95</v>
      </c>
      <c r="B227" s="5"/>
      <c r="C227" s="5">
        <f t="shared" si="6"/>
        <v>5.6766684875491471</v>
      </c>
    </row>
    <row r="228" spans="1:3" x14ac:dyDescent="0.25">
      <c r="A228" s="5">
        <v>4.9749999999999996</v>
      </c>
      <c r="B228" s="5"/>
      <c r="C228" s="5">
        <f t="shared" si="6"/>
        <v>5.6766312213391616</v>
      </c>
    </row>
    <row r="229" spans="1:3" x14ac:dyDescent="0.25">
      <c r="A229" s="5">
        <v>5</v>
      </c>
      <c r="B229" s="5"/>
      <c r="C229" s="5">
        <f t="shared" si="6"/>
        <v>5.6765927676428074</v>
      </c>
    </row>
    <row r="230" spans="1:3" x14ac:dyDescent="0.25">
      <c r="A230" s="5">
        <v>5.0250000000000004</v>
      </c>
      <c r="B230" s="5"/>
      <c r="C230" s="5">
        <f t="shared" si="6"/>
        <v>5.6765530948437872</v>
      </c>
    </row>
    <row r="231" spans="1:3" x14ac:dyDescent="0.25">
      <c r="A231" s="5">
        <v>5.05</v>
      </c>
      <c r="B231" s="5"/>
      <c r="C231" s="5">
        <f t="shared" si="6"/>
        <v>5.6765121706480599</v>
      </c>
    </row>
    <row r="232" spans="1:3" x14ac:dyDescent="0.25">
      <c r="A232" s="5">
        <v>5.0750000000000002</v>
      </c>
      <c r="B232" s="5"/>
      <c r="C232" s="5">
        <f t="shared" si="6"/>
        <v>5.676469962072793</v>
      </c>
    </row>
    <row r="233" spans="1:3" x14ac:dyDescent="0.25">
      <c r="A233" s="5">
        <v>5.0999999999999996</v>
      </c>
      <c r="B233" s="5"/>
      <c r="C233" s="5">
        <f t="shared" si="6"/>
        <v>5.6764264354351948</v>
      </c>
    </row>
    <row r="234" spans="1:3" x14ac:dyDescent="0.25">
      <c r="A234" s="5">
        <v>5.125</v>
      </c>
      <c r="B234" s="5"/>
      <c r="C234" s="5">
        <f t="shared" si="6"/>
        <v>5.6763815563412159</v>
      </c>
    </row>
    <row r="235" spans="1:3" x14ac:dyDescent="0.25">
      <c r="A235" s="5">
        <v>5.15</v>
      </c>
      <c r="B235" s="5"/>
      <c r="C235" s="5">
        <f t="shared" si="6"/>
        <v>5.6763352896741308</v>
      </c>
    </row>
    <row r="236" spans="1:3" x14ac:dyDescent="0.25">
      <c r="A236" s="5">
        <v>5.1749999999999998</v>
      </c>
      <c r="B236" s="5"/>
      <c r="C236" s="5">
        <f t="shared" si="6"/>
        <v>5.6762875995829916</v>
      </c>
    </row>
    <row r="237" spans="1:3" x14ac:dyDescent="0.25">
      <c r="A237" s="5">
        <v>5.2</v>
      </c>
      <c r="B237" s="5"/>
      <c r="C237" s="5">
        <f t="shared" si="6"/>
        <v>5.6762384494709508</v>
      </c>
    </row>
    <row r="238" spans="1:3" x14ac:dyDescent="0.25">
      <c r="A238" s="5">
        <v>5.2249999999999996</v>
      </c>
      <c r="B238" s="5"/>
      <c r="C238" s="5">
        <f t="shared" si="6"/>
        <v>5.6761878019834668</v>
      </c>
    </row>
    <row r="239" spans="1:3" x14ac:dyDescent="0.25">
      <c r="A239" s="5">
        <v>5.25</v>
      </c>
      <c r="B239" s="5"/>
      <c r="C239" s="5">
        <f t="shared" si="6"/>
        <v>5.6761356189963701</v>
      </c>
    </row>
    <row r="240" spans="1:3" x14ac:dyDescent="0.25">
      <c r="A240" s="5">
        <v>5.2750000000000004</v>
      </c>
      <c r="B240" s="5"/>
      <c r="C240" s="5">
        <f t="shared" si="6"/>
        <v>5.6760818616038042</v>
      </c>
    </row>
    <row r="241" spans="1:3" x14ac:dyDescent="0.25">
      <c r="A241" s="5">
        <v>5.3</v>
      </c>
      <c r="B241" s="5"/>
      <c r="C241" s="5">
        <f t="shared" si="6"/>
        <v>5.6760264901060404</v>
      </c>
    </row>
    <row r="242" spans="1:3" x14ac:dyDescent="0.25">
      <c r="A242" s="5">
        <v>5.3250000000000002</v>
      </c>
      <c r="B242" s="5"/>
      <c r="C242" s="5">
        <f t="shared" si="6"/>
        <v>5.6759694639971547</v>
      </c>
    </row>
    <row r="243" spans="1:3" x14ac:dyDescent="0.25">
      <c r="A243" s="5">
        <v>5.35</v>
      </c>
      <c r="B243" s="5"/>
      <c r="C243" s="5">
        <f t="shared" si="6"/>
        <v>5.6759107419525821</v>
      </c>
    </row>
    <row r="244" spans="1:3" x14ac:dyDescent="0.25">
      <c r="A244" s="5">
        <v>5.375</v>
      </c>
      <c r="B244" s="5"/>
      <c r="C244" s="5">
        <f t="shared" si="6"/>
        <v>5.6758502818165288</v>
      </c>
    </row>
    <row r="245" spans="1:3" x14ac:dyDescent="0.25">
      <c r="A245" s="5">
        <v>5.4</v>
      </c>
      <c r="B245" s="5"/>
      <c r="C245" s="5">
        <f t="shared" si="6"/>
        <v>5.675788040589258</v>
      </c>
    </row>
    <row r="246" spans="1:3" x14ac:dyDescent="0.25">
      <c r="A246" s="5">
        <v>5.4249999999999998</v>
      </c>
      <c r="B246" s="5"/>
      <c r="C246" s="5">
        <f t="shared" si="6"/>
        <v>5.675723974414244</v>
      </c>
    </row>
    <row r="247" spans="1:3" x14ac:dyDescent="0.25">
      <c r="A247" s="5">
        <v>5.45</v>
      </c>
      <c r="B247" s="5"/>
      <c r="C247" s="5">
        <f t="shared" si="6"/>
        <v>5.6756580385651816</v>
      </c>
    </row>
    <row r="248" spans="1:3" x14ac:dyDescent="0.25">
      <c r="A248" s="5">
        <v>5.4749999999999996</v>
      </c>
      <c r="B248" s="5"/>
      <c r="C248" s="5">
        <f t="shared" si="6"/>
        <v>5.6755901874328725</v>
      </c>
    </row>
    <row r="249" spans="1:3" x14ac:dyDescent="0.25">
      <c r="A249" s="5">
        <v>5.5</v>
      </c>
      <c r="B249" s="5"/>
      <c r="C249" s="5">
        <f t="shared" si="6"/>
        <v>5.675520374511966</v>
      </c>
    </row>
    <row r="250" spans="1:3" x14ac:dyDescent="0.25">
      <c r="A250" s="5">
        <v>5.5250000000000004</v>
      </c>
      <c r="B250" s="5"/>
      <c r="C250" s="5">
        <f t="shared" si="6"/>
        <v>5.6754485523875697</v>
      </c>
    </row>
    <row r="251" spans="1:3" x14ac:dyDescent="0.25">
      <c r="A251" s="5">
        <v>5.55</v>
      </c>
      <c r="B251" s="5"/>
      <c r="C251" s="5">
        <f t="shared" si="6"/>
        <v>5.675374672721718</v>
      </c>
    </row>
    <row r="252" spans="1:3" x14ac:dyDescent="0.25">
      <c r="A252" s="5">
        <v>5.5750000000000002</v>
      </c>
      <c r="B252" s="5"/>
      <c r="C252" s="5">
        <f t="shared" si="6"/>
        <v>5.675298686239703</v>
      </c>
    </row>
    <row r="253" spans="1:3" x14ac:dyDescent="0.25">
      <c r="A253" s="5">
        <v>5.6</v>
      </c>
      <c r="B253" s="5"/>
      <c r="C253" s="5">
        <f t="shared" si="6"/>
        <v>5.6752205427162687</v>
      </c>
    </row>
    <row r="254" spans="1:3" x14ac:dyDescent="0.25">
      <c r="A254" s="5">
        <v>5.625</v>
      </c>
      <c r="B254" s="5"/>
      <c r="C254" s="5">
        <f t="shared" si="6"/>
        <v>5.6751401909616659</v>
      </c>
    </row>
    <row r="255" spans="1:3" x14ac:dyDescent="0.25">
      <c r="A255" s="5">
        <v>5.65</v>
      </c>
      <c r="B255" s="5"/>
      <c r="C255" s="5">
        <f t="shared" si="6"/>
        <v>5.6750575788075572</v>
      </c>
    </row>
    <row r="256" spans="1:3" x14ac:dyDescent="0.25">
      <c r="A256" s="5">
        <v>5.6749999999999998</v>
      </c>
      <c r="B256" s="5"/>
      <c r="C256" s="5">
        <f t="shared" si="6"/>
        <v>5.6749726530927962</v>
      </c>
    </row>
    <row r="257" spans="1:3" x14ac:dyDescent="0.25">
      <c r="A257" s="5">
        <v>5.7</v>
      </c>
      <c r="B257" s="5"/>
      <c r="C257" s="5">
        <f t="shared" si="6"/>
        <v>5.6748853596490489</v>
      </c>
    </row>
    <row r="258" spans="1:3" x14ac:dyDescent="0.25">
      <c r="A258" s="5">
        <v>5.7249999999999996</v>
      </c>
      <c r="B258" s="5"/>
      <c r="C258" s="5">
        <f t="shared" si="6"/>
        <v>5.6747956432862834</v>
      </c>
    </row>
    <row r="259" spans="1:3" x14ac:dyDescent="0.25">
      <c r="A259" s="5">
        <v>5.75</v>
      </c>
      <c r="B259" s="5"/>
      <c r="C259" s="5">
        <f t="shared" si="6"/>
        <v>5.6747034477781106</v>
      </c>
    </row>
    <row r="260" spans="1:3" x14ac:dyDescent="0.25">
      <c r="A260" s="5">
        <v>5.7750000000000004</v>
      </c>
      <c r="B260" s="5"/>
      <c r="C260" s="5">
        <f t="shared" si="6"/>
        <v>5.6746087158469791</v>
      </c>
    </row>
    <row r="261" spans="1:3" x14ac:dyDescent="0.25">
      <c r="A261" s="5">
        <v>5.8</v>
      </c>
      <c r="B261" s="5"/>
      <c r="C261" s="5">
        <f t="shared" si="6"/>
        <v>5.6745113891492291</v>
      </c>
    </row>
    <row r="262" spans="1:3" x14ac:dyDescent="0.25">
      <c r="A262" s="5">
        <v>5.8250000000000002</v>
      </c>
      <c r="B262" s="5"/>
      <c r="C262" s="5">
        <f t="shared" si="6"/>
        <v>5.6744114082599992</v>
      </c>
    </row>
    <row r="263" spans="1:3" x14ac:dyDescent="0.25">
      <c r="A263" s="5">
        <v>5.85</v>
      </c>
      <c r="B263" s="5"/>
      <c r="C263" s="5">
        <f t="shared" si="6"/>
        <v>5.6743087126579805</v>
      </c>
    </row>
    <row r="264" spans="1:3" x14ac:dyDescent="0.25">
      <c r="A264" s="5">
        <v>5.875</v>
      </c>
      <c r="B264" s="5"/>
      <c r="C264" s="5">
        <f t="shared" si="6"/>
        <v>5.6742032407100327</v>
      </c>
    </row>
    <row r="265" spans="1:3" x14ac:dyDescent="0.25">
      <c r="A265" s="5">
        <v>5.9</v>
      </c>
      <c r="B265" s="5"/>
      <c r="C265" s="5">
        <f t="shared" si="6"/>
        <v>5.6740949296556433</v>
      </c>
    </row>
    <row r="266" spans="1:3" x14ac:dyDescent="0.25">
      <c r="A266" s="5">
        <v>5.9249999999999998</v>
      </c>
      <c r="B266" s="5"/>
      <c r="C266" s="5">
        <f t="shared" si="6"/>
        <v>5.6739837155912447</v>
      </c>
    </row>
    <row r="267" spans="1:3" x14ac:dyDescent="0.25">
      <c r="A267" s="5">
        <v>5.95</v>
      </c>
      <c r="B267" s="5"/>
      <c r="C267" s="5">
        <f t="shared" si="6"/>
        <v>5.6738695334543738</v>
      </c>
    </row>
    <row r="268" spans="1:3" x14ac:dyDescent="0.25">
      <c r="A268" s="5">
        <v>5.9749999999999996</v>
      </c>
      <c r="B268" s="5"/>
      <c r="C268" s="5">
        <f t="shared" si="6"/>
        <v>5.6737523170076871</v>
      </c>
    </row>
    <row r="269" spans="1:3" x14ac:dyDescent="0.25">
      <c r="A269" s="5">
        <v>6</v>
      </c>
      <c r="B269" s="5"/>
      <c r="C269" s="5">
        <f t="shared" si="6"/>
        <v>5.6736319988228203</v>
      </c>
    </row>
    <row r="270" spans="1:3" x14ac:dyDescent="0.25">
      <c r="A270" s="5">
        <v>6.0250000000000004</v>
      </c>
      <c r="B270" s="5"/>
      <c r="C270" s="5">
        <f t="shared" si="6"/>
        <v>5.6735085102641003</v>
      </c>
    </row>
    <row r="271" spans="1:3" x14ac:dyDescent="0.25">
      <c r="A271" s="5">
        <v>6.05</v>
      </c>
      <c r="B271" s="5"/>
      <c r="C271" s="5">
        <f t="shared" si="6"/>
        <v>5.6733817814720986</v>
      </c>
    </row>
    <row r="272" spans="1:3" x14ac:dyDescent="0.25">
      <c r="A272" s="5">
        <v>6.0750000000000002</v>
      </c>
      <c r="B272" s="5"/>
      <c r="C272" s="5">
        <f t="shared" si="6"/>
        <v>5.6732517413470331</v>
      </c>
    </row>
    <row r="273" spans="1:3" x14ac:dyDescent="0.25">
      <c r="A273" s="5">
        <v>6.1</v>
      </c>
      <c r="B273" s="5"/>
      <c r="C273" s="5">
        <f t="shared" si="6"/>
        <v>5.6731183175320163</v>
      </c>
    </row>
    <row r="274" spans="1:3" x14ac:dyDescent="0.25">
      <c r="A274" s="5">
        <v>6.125</v>
      </c>
      <c r="B274" s="5"/>
      <c r="C274" s="5">
        <f t="shared" si="6"/>
        <v>5.6729814363961486</v>
      </c>
    </row>
    <row r="275" spans="1:3" x14ac:dyDescent="0.25">
      <c r="A275" s="5">
        <v>6.15</v>
      </c>
      <c r="B275" s="5"/>
      <c r="C275" s="5">
        <f t="shared" si="6"/>
        <v>5.672841023017452</v>
      </c>
    </row>
    <row r="276" spans="1:3" x14ac:dyDescent="0.25">
      <c r="A276" s="5">
        <v>6.1749999999999998</v>
      </c>
      <c r="B276" s="5"/>
      <c r="C276" s="5">
        <f t="shared" si="6"/>
        <v>5.6726970011656492</v>
      </c>
    </row>
    <row r="277" spans="1:3" x14ac:dyDescent="0.25">
      <c r="A277" s="5">
        <v>6.2</v>
      </c>
      <c r="B277" s="5"/>
      <c r="C277" s="5">
        <f t="shared" si="6"/>
        <v>5.6725492932847876</v>
      </c>
    </row>
    <row r="278" spans="1:3" x14ac:dyDescent="0.25">
      <c r="A278" s="5">
        <v>6.2249999999999996</v>
      </c>
      <c r="B278" s="5"/>
      <c r="C278" s="5">
        <f t="shared" si="6"/>
        <v>5.6723978204756973</v>
      </c>
    </row>
    <row r="279" spans="1:3" x14ac:dyDescent="0.25">
      <c r="A279" s="5">
        <v>6.25</v>
      </c>
      <c r="B279" s="5"/>
      <c r="C279" s="5">
        <f t="shared" si="6"/>
        <v>5.6722425024782996</v>
      </c>
    </row>
    <row r="280" spans="1:3" x14ac:dyDescent="0.25">
      <c r="A280" s="5">
        <v>6.2750000000000004</v>
      </c>
      <c r="B280" s="5"/>
      <c r="C280" s="5">
        <f t="shared" si="6"/>
        <v>5.6720832576537452</v>
      </c>
    </row>
    <row r="281" spans="1:3" x14ac:dyDescent="0.25">
      <c r="A281" s="5">
        <v>6.3</v>
      </c>
      <c r="B281" s="5"/>
      <c r="C281" s="5">
        <f t="shared" si="6"/>
        <v>5.6719200029664014</v>
      </c>
    </row>
    <row r="282" spans="1:3" x14ac:dyDescent="0.25">
      <c r="A282" s="5">
        <v>6.3250000000000002</v>
      </c>
      <c r="B282" s="5"/>
      <c r="C282" s="5">
        <f t="shared" si="6"/>
        <v>5.6717526539656689</v>
      </c>
    </row>
    <row r="283" spans="1:3" x14ac:dyDescent="0.25">
      <c r="A283" s="5">
        <v>6.35</v>
      </c>
      <c r="B283" s="5"/>
      <c r="C283" s="5">
        <f t="shared" si="6"/>
        <v>5.6715811247676449</v>
      </c>
    </row>
    <row r="284" spans="1:3" x14ac:dyDescent="0.25">
      <c r="A284" s="5">
        <v>6.375</v>
      </c>
      <c r="B284" s="5"/>
      <c r="C284" s="5">
        <f t="shared" si="6"/>
        <v>5.671405328036613</v>
      </c>
    </row>
    <row r="285" spans="1:3" x14ac:dyDescent="0.25">
      <c r="A285" s="5">
        <v>6.4</v>
      </c>
      <c r="B285" s="5"/>
      <c r="C285" s="5">
        <f t="shared" si="6"/>
        <v>5.6712251749663816</v>
      </c>
    </row>
    <row r="286" spans="1:3" x14ac:dyDescent="0.25">
      <c r="A286" s="5">
        <v>6.4249999999999998</v>
      </c>
      <c r="B286" s="5"/>
      <c r="C286" s="5">
        <f t="shared" si="6"/>
        <v>5.6710405752614426</v>
      </c>
    </row>
    <row r="287" spans="1:3" x14ac:dyDescent="0.25">
      <c r="A287" s="5">
        <v>6.45</v>
      </c>
      <c r="B287" s="5"/>
      <c r="C287" s="5">
        <f t="shared" si="6"/>
        <v>5.670851437117979</v>
      </c>
    </row>
    <row r="288" spans="1:3" x14ac:dyDescent="0.25">
      <c r="A288" s="5">
        <v>6.4749999999999996</v>
      </c>
      <c r="B288" s="5"/>
      <c r="C288" s="5">
        <f t="shared" ref="C288:C351" si="7">LOG((10^$G$5-10^$G$2)*10^(-1*((A288/$G$3)^$G$4))+10^$G$2)</f>
        <v>5.6706576672046989</v>
      </c>
    </row>
    <row r="289" spans="1:3" x14ac:dyDescent="0.25">
      <c r="A289" s="5">
        <v>6.5</v>
      </c>
      <c r="B289" s="5"/>
      <c r="C289" s="5">
        <f t="shared" si="7"/>
        <v>5.6704591706435012</v>
      </c>
    </row>
    <row r="290" spans="1:3" x14ac:dyDescent="0.25">
      <c r="A290" s="5">
        <v>6.5250000000000004</v>
      </c>
      <c r="B290" s="5"/>
      <c r="C290" s="5">
        <f t="shared" si="7"/>
        <v>5.6702558509899772</v>
      </c>
    </row>
    <row r="291" spans="1:3" x14ac:dyDescent="0.25">
      <c r="A291" s="5">
        <v>6.55</v>
      </c>
      <c r="B291" s="5"/>
      <c r="C291" s="5">
        <f t="shared" si="7"/>
        <v>5.6700476102137429</v>
      </c>
    </row>
    <row r="292" spans="1:3" x14ac:dyDescent="0.25">
      <c r="A292" s="5">
        <v>6.5750000000000002</v>
      </c>
      <c r="B292" s="5"/>
      <c r="C292" s="5">
        <f t="shared" si="7"/>
        <v>5.6698343486786031</v>
      </c>
    </row>
    <row r="293" spans="1:3" x14ac:dyDescent="0.25">
      <c r="A293" s="5">
        <v>6.6</v>
      </c>
      <c r="B293" s="5"/>
      <c r="C293" s="5">
        <f t="shared" si="7"/>
        <v>5.6696159651225395</v>
      </c>
    </row>
    <row r="294" spans="1:3" x14ac:dyDescent="0.25">
      <c r="A294" s="5">
        <v>6.625</v>
      </c>
      <c r="B294" s="5"/>
      <c r="C294" s="5">
        <f t="shared" si="7"/>
        <v>5.6693923566375348</v>
      </c>
    </row>
    <row r="295" spans="1:3" x14ac:dyDescent="0.25">
      <c r="A295" s="5">
        <v>6.65</v>
      </c>
      <c r="B295" s="5"/>
      <c r="C295" s="5">
        <f t="shared" si="7"/>
        <v>5.6691634186492239</v>
      </c>
    </row>
    <row r="296" spans="1:3" x14ac:dyDescent="0.25">
      <c r="A296" s="5">
        <v>6.6749999999999998</v>
      </c>
      <c r="B296" s="5"/>
      <c r="C296" s="5">
        <f t="shared" si="7"/>
        <v>5.6689290448963687</v>
      </c>
    </row>
    <row r="297" spans="1:3" x14ac:dyDescent="0.25">
      <c r="A297" s="5">
        <v>6.7</v>
      </c>
      <c r="B297" s="5"/>
      <c r="C297" s="5">
        <f t="shared" si="7"/>
        <v>5.6686891274101656</v>
      </c>
    </row>
    <row r="298" spans="1:3" x14ac:dyDescent="0.25">
      <c r="A298" s="5">
        <v>6.7249999999999996</v>
      </c>
      <c r="B298" s="5"/>
      <c r="C298" s="5">
        <f t="shared" si="7"/>
        <v>5.6684435564933731</v>
      </c>
    </row>
    <row r="299" spans="1:3" x14ac:dyDescent="0.25">
      <c r="A299" s="5">
        <v>6.75</v>
      </c>
      <c r="B299" s="5"/>
      <c r="C299" s="5">
        <f t="shared" si="7"/>
        <v>5.6681922206992699</v>
      </c>
    </row>
    <row r="300" spans="1:3" x14ac:dyDescent="0.25">
      <c r="A300" s="5">
        <v>6.7750000000000004</v>
      </c>
      <c r="B300" s="5"/>
      <c r="C300" s="5">
        <f t="shared" si="7"/>
        <v>5.6679350068104331</v>
      </c>
    </row>
    <row r="301" spans="1:3" x14ac:dyDescent="0.25">
      <c r="A301" s="5">
        <v>6.8</v>
      </c>
      <c r="B301" s="5"/>
      <c r="C301" s="5">
        <f t="shared" si="7"/>
        <v>5.6676717998173451</v>
      </c>
    </row>
    <row r="302" spans="1:3" x14ac:dyDescent="0.25">
      <c r="A302" s="5">
        <v>6.8250000000000002</v>
      </c>
      <c r="B302" s="5"/>
      <c r="C302" s="5">
        <f t="shared" si="7"/>
        <v>5.6674024828968195</v>
      </c>
    </row>
    <row r="303" spans="1:3" x14ac:dyDescent="0.25">
      <c r="A303" s="5">
        <v>6.85</v>
      </c>
      <c r="B303" s="5"/>
      <c r="C303" s="5">
        <f t="shared" si="7"/>
        <v>5.6671269373902495</v>
      </c>
    </row>
    <row r="304" spans="1:3" x14ac:dyDescent="0.25">
      <c r="A304" s="5">
        <v>6.875</v>
      </c>
      <c r="B304" s="5"/>
      <c r="C304" s="5">
        <f t="shared" si="7"/>
        <v>5.6668450427816843</v>
      </c>
    </row>
    <row r="305" spans="1:3" x14ac:dyDescent="0.25">
      <c r="A305" s="5">
        <v>6.9</v>
      </c>
      <c r="B305" s="5"/>
      <c r="C305" s="5">
        <f t="shared" si="7"/>
        <v>5.6665566766757127</v>
      </c>
    </row>
    <row r="306" spans="1:3" x14ac:dyDescent="0.25">
      <c r="A306" s="5">
        <v>6.9249999999999998</v>
      </c>
      <c r="B306" s="5"/>
      <c r="C306" s="5">
        <f t="shared" si="7"/>
        <v>5.6662617147751817</v>
      </c>
    </row>
    <row r="307" spans="1:3" x14ac:dyDescent="0.25">
      <c r="A307" s="5">
        <v>6.95</v>
      </c>
      <c r="B307" s="5"/>
      <c r="C307" s="5">
        <f t="shared" si="7"/>
        <v>5.6659600308587281</v>
      </c>
    </row>
    <row r="308" spans="1:3" x14ac:dyDescent="0.25">
      <c r="A308" s="5">
        <v>6.9749999999999996</v>
      </c>
      <c r="B308" s="5"/>
      <c r="C308" s="5">
        <f t="shared" si="7"/>
        <v>5.6656514967581231</v>
      </c>
    </row>
    <row r="309" spans="1:3" x14ac:dyDescent="0.25">
      <c r="A309" s="5">
        <v>7</v>
      </c>
      <c r="B309" s="5"/>
      <c r="C309" s="5">
        <f t="shared" si="7"/>
        <v>5.6653359823354439</v>
      </c>
    </row>
    <row r="310" spans="1:3" x14ac:dyDescent="0.25">
      <c r="A310" s="5">
        <v>7.0250000000000004</v>
      </c>
      <c r="B310" s="5"/>
      <c r="C310" s="5">
        <f t="shared" si="7"/>
        <v>5.6650133554600597</v>
      </c>
    </row>
    <row r="311" spans="1:3" x14ac:dyDescent="0.25">
      <c r="A311" s="5">
        <v>7.05</v>
      </c>
      <c r="B311" s="5"/>
      <c r="C311" s="5">
        <f t="shared" si="7"/>
        <v>5.6646834819854277</v>
      </c>
    </row>
    <row r="312" spans="1:3" x14ac:dyDescent="0.25">
      <c r="A312" s="5">
        <v>7.0750000000000002</v>
      </c>
      <c r="B312" s="5"/>
      <c r="C312" s="5">
        <f t="shared" si="7"/>
        <v>5.6643462257257156</v>
      </c>
    </row>
    <row r="313" spans="1:3" x14ac:dyDescent="0.25">
      <c r="A313" s="5">
        <v>7.1</v>
      </c>
      <c r="B313" s="5"/>
      <c r="C313" s="5">
        <f t="shared" si="7"/>
        <v>5.6640014484322299</v>
      </c>
    </row>
    <row r="314" spans="1:3" x14ac:dyDescent="0.25">
      <c r="A314" s="5">
        <v>7.125</v>
      </c>
      <c r="B314" s="5"/>
      <c r="C314" s="5">
        <f t="shared" si="7"/>
        <v>5.6636490097696592</v>
      </c>
    </row>
    <row r="315" spans="1:3" x14ac:dyDescent="0.25">
      <c r="A315" s="5">
        <v>7.15</v>
      </c>
      <c r="B315" s="5"/>
      <c r="C315" s="5">
        <f t="shared" si="7"/>
        <v>5.6632887672921415</v>
      </c>
    </row>
    <row r="316" spans="1:3" x14ac:dyDescent="0.25">
      <c r="A316" s="5">
        <v>7.1749999999999998</v>
      </c>
      <c r="B316" s="5"/>
      <c r="C316" s="5">
        <f t="shared" si="7"/>
        <v>5.6629205764191255</v>
      </c>
    </row>
    <row r="317" spans="1:3" x14ac:dyDescent="0.25">
      <c r="A317" s="5">
        <v>7.2</v>
      </c>
      <c r="B317" s="5"/>
      <c r="C317" s="5">
        <f t="shared" si="7"/>
        <v>5.662544290411061</v>
      </c>
    </row>
    <row r="318" spans="1:3" x14ac:dyDescent="0.25">
      <c r="A318" s="5">
        <v>7.2249999999999996</v>
      </c>
      <c r="B318" s="5"/>
      <c r="C318" s="5">
        <f t="shared" si="7"/>
        <v>5.6621597603448937</v>
      </c>
    </row>
    <row r="319" spans="1:3" x14ac:dyDescent="0.25">
      <c r="A319" s="5">
        <v>7.25</v>
      </c>
      <c r="B319" s="5"/>
      <c r="C319" s="5">
        <f t="shared" si="7"/>
        <v>5.6617668350893648</v>
      </c>
    </row>
    <row r="320" spans="1:3" x14ac:dyDescent="0.25">
      <c r="A320" s="5">
        <v>7.2750000000000004</v>
      </c>
      <c r="B320" s="5"/>
      <c r="C320" s="5">
        <f t="shared" si="7"/>
        <v>5.6613653612801347</v>
      </c>
    </row>
    <row r="321" spans="1:3" x14ac:dyDescent="0.25">
      <c r="A321" s="5">
        <v>7.3</v>
      </c>
      <c r="B321" s="5"/>
      <c r="C321" s="5">
        <f t="shared" si="7"/>
        <v>5.6609551832946972</v>
      </c>
    </row>
    <row r="322" spans="1:3" x14ac:dyDescent="0.25">
      <c r="A322" s="5">
        <v>7.3250000000000002</v>
      </c>
      <c r="B322" s="5"/>
      <c r="C322" s="5">
        <f t="shared" si="7"/>
        <v>5.6605361432271213</v>
      </c>
    </row>
    <row r="323" spans="1:3" x14ac:dyDescent="0.25">
      <c r="A323" s="5">
        <v>7.35</v>
      </c>
      <c r="B323" s="5"/>
      <c r="C323" s="5">
        <f t="shared" si="7"/>
        <v>5.6601080808625861</v>
      </c>
    </row>
    <row r="324" spans="1:3" x14ac:dyDescent="0.25">
      <c r="A324" s="5">
        <v>7.375</v>
      </c>
      <c r="B324" s="5"/>
      <c r="C324" s="5">
        <f t="shared" si="7"/>
        <v>5.6596708336517274</v>
      </c>
    </row>
    <row r="325" spans="1:3" x14ac:dyDescent="0.25">
      <c r="A325" s="5">
        <v>7.4</v>
      </c>
      <c r="B325" s="5"/>
      <c r="C325" s="5">
        <f t="shared" si="7"/>
        <v>5.6592242366847945</v>
      </c>
    </row>
    <row r="326" spans="1:3" x14ac:dyDescent="0.25">
      <c r="A326" s="5">
        <v>7.4249999999999998</v>
      </c>
      <c r="B326" s="5"/>
      <c r="C326" s="5">
        <f t="shared" si="7"/>
        <v>5.658768122665605</v>
      </c>
    </row>
    <row r="327" spans="1:3" x14ac:dyDescent="0.25">
      <c r="A327" s="5">
        <v>7.45</v>
      </c>
      <c r="B327" s="5"/>
      <c r="C327" s="5">
        <f t="shared" si="7"/>
        <v>5.658302321885313</v>
      </c>
    </row>
    <row r="328" spans="1:3" x14ac:dyDescent="0.25">
      <c r="A328" s="5">
        <v>7.4749999999999996</v>
      </c>
      <c r="B328" s="5"/>
      <c r="C328" s="5">
        <f t="shared" si="7"/>
        <v>5.6578266621959736</v>
      </c>
    </row>
    <row r="329" spans="1:3" x14ac:dyDescent="0.25">
      <c r="A329" s="5">
        <v>7.5</v>
      </c>
      <c r="B329" s="5"/>
      <c r="C329" s="5">
        <f t="shared" si="7"/>
        <v>5.657340968983914</v>
      </c>
    </row>
    <row r="330" spans="1:3" x14ac:dyDescent="0.25">
      <c r="A330" s="5">
        <v>7.5250000000000004</v>
      </c>
      <c r="B330" s="5"/>
      <c r="C330" s="5">
        <f t="shared" si="7"/>
        <v>5.6568450651429112</v>
      </c>
    </row>
    <row r="331" spans="1:3" x14ac:dyDescent="0.25">
      <c r="A331" s="5">
        <v>7.55</v>
      </c>
      <c r="B331" s="5"/>
      <c r="C331" s="5">
        <f t="shared" si="7"/>
        <v>5.6563387710471655</v>
      </c>
    </row>
    <row r="332" spans="1:3" x14ac:dyDescent="0.25">
      <c r="A332" s="5">
        <v>7.5750000000000002</v>
      </c>
      <c r="B332" s="5"/>
      <c r="C332" s="5">
        <f t="shared" si="7"/>
        <v>5.6558219045240774</v>
      </c>
    </row>
    <row r="333" spans="1:3" x14ac:dyDescent="0.25">
      <c r="A333" s="5">
        <v>7.6</v>
      </c>
      <c r="B333" s="5"/>
      <c r="C333" s="5">
        <f t="shared" si="7"/>
        <v>5.6552942808268307</v>
      </c>
    </row>
    <row r="334" spans="1:3" x14ac:dyDescent="0.25">
      <c r="A334" s="5">
        <v>7.625</v>
      </c>
      <c r="B334" s="5"/>
      <c r="C334" s="5">
        <f t="shared" si="7"/>
        <v>5.6547557126067662</v>
      </c>
    </row>
    <row r="335" spans="1:3" x14ac:dyDescent="0.25">
      <c r="A335" s="5">
        <v>7.65</v>
      </c>
      <c r="B335" s="5"/>
      <c r="C335" s="5">
        <f t="shared" si="7"/>
        <v>5.6542060098855647</v>
      </c>
    </row>
    <row r="336" spans="1:3" x14ac:dyDescent="0.25">
      <c r="A336" s="5">
        <v>7.6749999999999998</v>
      </c>
      <c r="B336" s="5"/>
      <c r="C336" s="5">
        <f t="shared" si="7"/>
        <v>5.6536449800272193</v>
      </c>
    </row>
    <row r="337" spans="1:3" x14ac:dyDescent="0.25">
      <c r="A337" s="5">
        <v>7.7</v>
      </c>
      <c r="B337" s="5"/>
      <c r="C337" s="5">
        <f t="shared" si="7"/>
        <v>5.6530724277098177</v>
      </c>
    </row>
    <row r="338" spans="1:3" x14ac:dyDescent="0.25">
      <c r="A338" s="5">
        <v>7.7249999999999996</v>
      </c>
      <c r="B338" s="5"/>
      <c r="C338" s="5">
        <f t="shared" si="7"/>
        <v>5.6524881548971084</v>
      </c>
    </row>
    <row r="339" spans="1:3" x14ac:dyDescent="0.25">
      <c r="A339" s="5">
        <v>7.75</v>
      </c>
      <c r="B339" s="5"/>
      <c r="C339" s="5">
        <f t="shared" si="7"/>
        <v>5.6518919608098752</v>
      </c>
    </row>
    <row r="340" spans="1:3" x14ac:dyDescent="0.25">
      <c r="A340" s="5">
        <v>7.7750000000000004</v>
      </c>
      <c r="B340" s="5"/>
      <c r="C340" s="5">
        <f t="shared" si="7"/>
        <v>5.6512836418971029</v>
      </c>
    </row>
    <row r="341" spans="1:3" x14ac:dyDescent="0.25">
      <c r="A341" s="5">
        <v>7.8</v>
      </c>
      <c r="B341" s="5"/>
      <c r="C341" s="5">
        <f t="shared" si="7"/>
        <v>5.6506629918069402</v>
      </c>
    </row>
    <row r="342" spans="1:3" x14ac:dyDescent="0.25">
      <c r="A342" s="5">
        <v>7.8250000000000002</v>
      </c>
      <c r="B342" s="5"/>
      <c r="C342" s="5">
        <f t="shared" si="7"/>
        <v>5.6500298013574559</v>
      </c>
    </row>
    <row r="343" spans="1:3" x14ac:dyDescent="0.25">
      <c r="A343" s="5">
        <v>7.85</v>
      </c>
      <c r="B343" s="5"/>
      <c r="C343" s="5">
        <f t="shared" si="7"/>
        <v>5.6493838585071909</v>
      </c>
    </row>
    <row r="344" spans="1:3" x14ac:dyDescent="0.25">
      <c r="A344" s="5">
        <v>7.875</v>
      </c>
      <c r="B344" s="5"/>
      <c r="C344" s="5">
        <f t="shared" si="7"/>
        <v>5.6487249483255093</v>
      </c>
    </row>
    <row r="345" spans="1:3" x14ac:dyDescent="0.25">
      <c r="A345" s="5">
        <v>7.9</v>
      </c>
      <c r="B345" s="5"/>
      <c r="C345" s="5">
        <f t="shared" si="7"/>
        <v>5.6480528529627305</v>
      </c>
    </row>
    <row r="346" spans="1:3" x14ac:dyDescent="0.25">
      <c r="A346" s="5">
        <v>7.9249999999999998</v>
      </c>
      <c r="B346" s="5"/>
      <c r="C346" s="5">
        <f t="shared" si="7"/>
        <v>5.6473673516200691</v>
      </c>
    </row>
    <row r="347" spans="1:3" x14ac:dyDescent="0.25">
      <c r="A347" s="5">
        <v>7.95</v>
      </c>
      <c r="B347" s="5"/>
      <c r="C347" s="5">
        <f t="shared" si="7"/>
        <v>5.6466682205193557</v>
      </c>
    </row>
    <row r="348" spans="1:3" x14ac:dyDescent="0.25">
      <c r="A348" s="5">
        <v>7.9749999999999996</v>
      </c>
      <c r="B348" s="5"/>
      <c r="C348" s="5">
        <f t="shared" si="7"/>
        <v>5.6459552328725557</v>
      </c>
    </row>
    <row r="349" spans="1:3" x14ac:dyDescent="0.25">
      <c r="A349" s="5">
        <v>8</v>
      </c>
      <c r="B349" s="5"/>
      <c r="C349" s="5">
        <f t="shared" si="7"/>
        <v>5.6452281588510775</v>
      </c>
    </row>
    <row r="350" spans="1:3" x14ac:dyDescent="0.25">
      <c r="A350" s="5">
        <v>8.0250000000000004</v>
      </c>
      <c r="B350" s="5"/>
      <c r="C350" s="5">
        <f t="shared" si="7"/>
        <v>5.6444867655548698</v>
      </c>
    </row>
    <row r="351" spans="1:3" x14ac:dyDescent="0.25">
      <c r="A351" s="5">
        <v>8.0500000000000007</v>
      </c>
      <c r="B351" s="5"/>
      <c r="C351" s="5">
        <f t="shared" si="7"/>
        <v>5.6437308169813125</v>
      </c>
    </row>
    <row r="352" spans="1:3" x14ac:dyDescent="0.25">
      <c r="A352" s="5">
        <v>8.0749999999999993</v>
      </c>
      <c r="B352" s="5"/>
      <c r="C352" s="5">
        <f t="shared" ref="C352:C415" si="8">LOG((10^$G$5-10^$G$2)*10^(-1*((A352/$G$3)^$G$4))+10^$G$2)</f>
        <v>5.6429600739938977</v>
      </c>
    </row>
    <row r="353" spans="1:3" x14ac:dyDescent="0.25">
      <c r="A353" s="5">
        <v>8.1</v>
      </c>
      <c r="B353" s="5"/>
      <c r="C353" s="5">
        <f t="shared" si="8"/>
        <v>5.6421742942906947</v>
      </c>
    </row>
    <row r="354" spans="1:3" x14ac:dyDescent="0.25">
      <c r="A354" s="5">
        <v>8.125</v>
      </c>
      <c r="B354" s="5"/>
      <c r="C354" s="5">
        <f t="shared" si="8"/>
        <v>5.6413732323726089</v>
      </c>
    </row>
    <row r="355" spans="1:3" x14ac:dyDescent="0.25">
      <c r="A355" s="5">
        <v>8.15</v>
      </c>
      <c r="B355" s="5"/>
      <c r="C355" s="5">
        <f t="shared" si="8"/>
        <v>5.6405566395114279</v>
      </c>
    </row>
    <row r="356" spans="1:3" x14ac:dyDescent="0.25">
      <c r="A356" s="5">
        <v>8.1750000000000007</v>
      </c>
      <c r="B356" s="5"/>
      <c r="C356" s="5">
        <f t="shared" si="8"/>
        <v>5.6397242637176559</v>
      </c>
    </row>
    <row r="357" spans="1:3" x14ac:dyDescent="0.25">
      <c r="A357" s="5">
        <v>8.1999999999999993</v>
      </c>
      <c r="B357" s="5"/>
      <c r="C357" s="5">
        <f t="shared" si="8"/>
        <v>5.6388758497081319</v>
      </c>
    </row>
    <row r="358" spans="1:3" x14ac:dyDescent="0.25">
      <c r="A358" s="5">
        <v>8.2249999999999996</v>
      </c>
      <c r="B358" s="5"/>
      <c r="C358" s="5">
        <f t="shared" si="8"/>
        <v>5.638011138873444</v>
      </c>
    </row>
    <row r="359" spans="1:3" x14ac:dyDescent="0.25">
      <c r="A359" s="5">
        <v>8.25</v>
      </c>
      <c r="B359" s="5"/>
      <c r="C359" s="5">
        <f t="shared" si="8"/>
        <v>5.6371298692451175</v>
      </c>
    </row>
    <row r="360" spans="1:3" x14ac:dyDescent="0.25">
      <c r="A360" s="5">
        <v>8.2750000000000004</v>
      </c>
      <c r="B360" s="5"/>
      <c r="C360" s="5">
        <f t="shared" si="8"/>
        <v>5.6362317754626039</v>
      </c>
    </row>
    <row r="361" spans="1:3" x14ac:dyDescent="0.25">
      <c r="A361" s="5">
        <v>8.3000000000000007</v>
      </c>
      <c r="B361" s="5"/>
      <c r="C361" s="5">
        <f t="shared" si="8"/>
        <v>5.635316588740042</v>
      </c>
    </row>
    <row r="362" spans="1:3" x14ac:dyDescent="0.25">
      <c r="A362" s="5">
        <v>8.3249999999999993</v>
      </c>
      <c r="B362" s="5"/>
      <c r="C362" s="5">
        <f t="shared" si="8"/>
        <v>5.6343840368328175</v>
      </c>
    </row>
    <row r="363" spans="1:3" x14ac:dyDescent="0.25">
      <c r="A363" s="5">
        <v>8.35</v>
      </c>
      <c r="B363" s="5"/>
      <c r="C363" s="5">
        <f t="shared" si="8"/>
        <v>5.6334338440038971</v>
      </c>
    </row>
    <row r="364" spans="1:3" x14ac:dyDescent="0.25">
      <c r="A364" s="5">
        <v>8.375</v>
      </c>
      <c r="B364" s="5"/>
      <c r="C364" s="5">
        <f t="shared" si="8"/>
        <v>5.6324657309899537</v>
      </c>
    </row>
    <row r="365" spans="1:3" x14ac:dyDescent="0.25">
      <c r="A365" s="5">
        <v>8.4</v>
      </c>
      <c r="B365" s="5"/>
      <c r="C365" s="5">
        <f t="shared" si="8"/>
        <v>5.631479414967278</v>
      </c>
    </row>
    <row r="366" spans="1:3" x14ac:dyDescent="0.25">
      <c r="A366" s="5">
        <v>8.4250000000000007</v>
      </c>
      <c r="B366" s="5"/>
      <c r="C366" s="5">
        <f t="shared" si="8"/>
        <v>5.6304746095174689</v>
      </c>
    </row>
    <row r="367" spans="1:3" x14ac:dyDescent="0.25">
      <c r="A367" s="5">
        <v>8.4499999999999993</v>
      </c>
      <c r="B367" s="5"/>
      <c r="C367" s="5">
        <f t="shared" si="8"/>
        <v>5.629451024592913</v>
      </c>
    </row>
    <row r="368" spans="1:3" x14ac:dyDescent="0.25">
      <c r="A368" s="5">
        <v>8.4749999999999996</v>
      </c>
      <c r="B368" s="5"/>
      <c r="C368" s="5">
        <f t="shared" si="8"/>
        <v>5.628408366482045</v>
      </c>
    </row>
    <row r="369" spans="1:3" x14ac:dyDescent="0.25">
      <c r="A369" s="5">
        <v>8.5</v>
      </c>
      <c r="B369" s="5"/>
      <c r="C369" s="5">
        <f t="shared" si="8"/>
        <v>5.627346337774398</v>
      </c>
    </row>
    <row r="370" spans="1:3" x14ac:dyDescent="0.25">
      <c r="A370" s="5">
        <v>8.5250000000000004</v>
      </c>
      <c r="B370" s="5"/>
      <c r="C370" s="5">
        <f t="shared" si="8"/>
        <v>5.6262646373254279</v>
      </c>
    </row>
    <row r="371" spans="1:3" x14ac:dyDescent="0.25">
      <c r="A371" s="5">
        <v>8.5500000000000007</v>
      </c>
      <c r="B371" s="5"/>
      <c r="C371" s="5">
        <f t="shared" si="8"/>
        <v>5.6251629602211306</v>
      </c>
    </row>
    <row r="372" spans="1:3" x14ac:dyDescent="0.25">
      <c r="A372" s="5">
        <v>8.5749999999999993</v>
      </c>
      <c r="B372" s="5"/>
      <c r="C372" s="5">
        <f t="shared" si="8"/>
        <v>5.6240409977424397</v>
      </c>
    </row>
    <row r="373" spans="1:3" x14ac:dyDescent="0.25">
      <c r="A373" s="5">
        <v>8.6</v>
      </c>
      <c r="B373" s="5"/>
      <c r="C373" s="5">
        <f t="shared" si="8"/>
        <v>5.622898437329404</v>
      </c>
    </row>
    <row r="374" spans="1:3" x14ac:dyDescent="0.25">
      <c r="A374" s="5">
        <v>8.625</v>
      </c>
      <c r="B374" s="5"/>
      <c r="C374" s="5">
        <f t="shared" si="8"/>
        <v>5.6217349625451583</v>
      </c>
    </row>
    <row r="375" spans="1:3" x14ac:dyDescent="0.25">
      <c r="A375" s="5">
        <v>8.65</v>
      </c>
      <c r="B375" s="5"/>
      <c r="C375" s="5">
        <f t="shared" si="8"/>
        <v>5.6205502530396645</v>
      </c>
    </row>
    <row r="376" spans="1:3" x14ac:dyDescent="0.25">
      <c r="A376" s="5">
        <v>8.6750000000000007</v>
      </c>
      <c r="B376" s="5"/>
      <c r="C376" s="5">
        <f t="shared" si="8"/>
        <v>5.6193439845132502</v>
      </c>
    </row>
    <row r="377" spans="1:3" x14ac:dyDescent="0.25">
      <c r="A377" s="5">
        <v>8.6999999999999993</v>
      </c>
      <c r="B377" s="5"/>
      <c r="C377" s="5">
        <f t="shared" si="8"/>
        <v>5.6181158286799189</v>
      </c>
    </row>
    <row r="378" spans="1:3" x14ac:dyDescent="0.25">
      <c r="A378" s="5">
        <v>8.7249999999999996</v>
      </c>
      <c r="B378" s="5"/>
      <c r="C378" s="5">
        <f t="shared" si="8"/>
        <v>5.6168654532304529</v>
      </c>
    </row>
    <row r="379" spans="1:3" x14ac:dyDescent="0.25">
      <c r="A379" s="5">
        <v>8.75</v>
      </c>
      <c r="B379" s="5"/>
      <c r="C379" s="5">
        <f t="shared" si="8"/>
        <v>5.6155925217952953</v>
      </c>
    </row>
    <row r="380" spans="1:3" x14ac:dyDescent="0.25">
      <c r="A380" s="5">
        <v>8.7750000000000004</v>
      </c>
      <c r="B380" s="5"/>
      <c r="C380" s="5">
        <f t="shared" si="8"/>
        <v>5.6142966939072165</v>
      </c>
    </row>
    <row r="381" spans="1:3" x14ac:dyDescent="0.25">
      <c r="A381" s="5">
        <v>8.8000000000000007</v>
      </c>
      <c r="B381" s="5"/>
      <c r="C381" s="5">
        <f t="shared" si="8"/>
        <v>5.6129776249637686</v>
      </c>
    </row>
    <row r="382" spans="1:3" x14ac:dyDescent="0.25">
      <c r="A382" s="5">
        <v>8.8249999999999993</v>
      </c>
      <c r="B382" s="5"/>
      <c r="C382" s="5">
        <f t="shared" si="8"/>
        <v>5.6116349661895235</v>
      </c>
    </row>
    <row r="383" spans="1:3" x14ac:dyDescent="0.25">
      <c r="A383" s="5">
        <v>8.85</v>
      </c>
      <c r="B383" s="5"/>
      <c r="C383" s="5">
        <f t="shared" si="8"/>
        <v>5.6102683645980882</v>
      </c>
    </row>
    <row r="384" spans="1:3" x14ac:dyDescent="0.25">
      <c r="A384" s="5">
        <v>8.875</v>
      </c>
      <c r="B384" s="5"/>
      <c r="C384" s="5">
        <f t="shared" si="8"/>
        <v>5.6088774629539193</v>
      </c>
    </row>
    <row r="385" spans="1:3" x14ac:dyDescent="0.25">
      <c r="A385" s="5">
        <v>8.9</v>
      </c>
      <c r="B385" s="5"/>
      <c r="C385" s="5">
        <f t="shared" si="8"/>
        <v>5.6074618997339121</v>
      </c>
    </row>
    <row r="386" spans="1:3" x14ac:dyDescent="0.25">
      <c r="A386" s="5">
        <v>8.9250000000000007</v>
      </c>
      <c r="B386" s="5"/>
      <c r="C386" s="5">
        <f t="shared" si="8"/>
        <v>5.6060213090887814</v>
      </c>
    </row>
    <row r="387" spans="1:3" x14ac:dyDescent="0.25">
      <c r="A387" s="5">
        <v>8.9499999999999993</v>
      </c>
      <c r="B387" s="5"/>
      <c r="C387" s="5">
        <f t="shared" si="8"/>
        <v>5.6045553208042289</v>
      </c>
    </row>
    <row r="388" spans="1:3" x14ac:dyDescent="0.25">
      <c r="A388" s="5">
        <v>8.9749999999999996</v>
      </c>
      <c r="B388" s="5"/>
      <c r="C388" s="5">
        <f t="shared" si="8"/>
        <v>5.6030635602618934</v>
      </c>
    </row>
    <row r="389" spans="1:3" x14ac:dyDescent="0.25">
      <c r="A389" s="5">
        <v>9</v>
      </c>
      <c r="B389" s="5"/>
      <c r="C389" s="5">
        <f t="shared" si="8"/>
        <v>5.6015456484000987</v>
      </c>
    </row>
    <row r="390" spans="1:3" x14ac:dyDescent="0.25">
      <c r="A390" s="5">
        <v>9.0250000000000004</v>
      </c>
      <c r="B390" s="5"/>
      <c r="C390" s="5">
        <f t="shared" si="8"/>
        <v>5.600001201674381</v>
      </c>
    </row>
    <row r="391" spans="1:3" x14ac:dyDescent="0.25">
      <c r="A391" s="5">
        <v>9.0500000000000007</v>
      </c>
      <c r="B391" s="5"/>
      <c r="C391" s="5">
        <f t="shared" si="8"/>
        <v>5.5984298320178087</v>
      </c>
    </row>
    <row r="392" spans="1:3" x14ac:dyDescent="0.25">
      <c r="A392" s="5">
        <v>9.0749999999999993</v>
      </c>
      <c r="B392" s="5"/>
      <c r="C392" s="5">
        <f t="shared" si="8"/>
        <v>5.5968311468010992</v>
      </c>
    </row>
    <row r="393" spans="1:3" x14ac:dyDescent="0.25">
      <c r="A393" s="5">
        <v>9.1</v>
      </c>
      <c r="B393" s="5"/>
      <c r="C393" s="5">
        <f t="shared" si="8"/>
        <v>5.5952047487925149</v>
      </c>
    </row>
    <row r="394" spans="1:3" x14ac:dyDescent="0.25">
      <c r="A394" s="5">
        <v>9.125</v>
      </c>
      <c r="B394" s="5"/>
      <c r="C394" s="5">
        <f t="shared" si="8"/>
        <v>5.5935502361175651</v>
      </c>
    </row>
    <row r="395" spans="1:3" x14ac:dyDescent="0.25">
      <c r="A395" s="5">
        <v>9.15</v>
      </c>
      <c r="B395" s="5"/>
      <c r="C395" s="5">
        <f t="shared" si="8"/>
        <v>5.5918672022184905</v>
      </c>
    </row>
    <row r="396" spans="1:3" x14ac:dyDescent="0.25">
      <c r="A396" s="5">
        <v>9.1750000000000007</v>
      </c>
      <c r="B396" s="5"/>
      <c r="C396" s="5">
        <f t="shared" si="8"/>
        <v>5.5901552358135529</v>
      </c>
    </row>
    <row r="397" spans="1:3" x14ac:dyDescent="0.25">
      <c r="A397" s="5">
        <v>9.1999999999999993</v>
      </c>
      <c r="B397" s="5"/>
      <c r="C397" s="5">
        <f t="shared" si="8"/>
        <v>5.5884139208561088</v>
      </c>
    </row>
    <row r="398" spans="1:3" x14ac:dyDescent="0.25">
      <c r="A398" s="5">
        <v>9.2249999999999996</v>
      </c>
      <c r="B398" s="5"/>
      <c r="C398" s="5">
        <f t="shared" si="8"/>
        <v>5.5866428364934935</v>
      </c>
    </row>
    <row r="399" spans="1:3" x14ac:dyDescent="0.25">
      <c r="A399" s="5">
        <v>9.25</v>
      </c>
      <c r="B399" s="5"/>
      <c r="C399" s="5">
        <f t="shared" si="8"/>
        <v>5.584841557025694</v>
      </c>
    </row>
    <row r="400" spans="1:3" x14ac:dyDescent="0.25">
      <c r="A400" s="5">
        <v>9.2750000000000004</v>
      </c>
      <c r="B400" s="5"/>
      <c r="C400" s="5">
        <f t="shared" si="8"/>
        <v>5.5830096518638301</v>
      </c>
    </row>
    <row r="401" spans="1:3" x14ac:dyDescent="0.25">
      <c r="A401" s="5">
        <v>9.3000000000000007</v>
      </c>
      <c r="B401" s="5"/>
      <c r="C401" s="5">
        <f t="shared" si="8"/>
        <v>5.5811466854884326</v>
      </c>
    </row>
    <row r="402" spans="1:3" x14ac:dyDescent="0.25">
      <c r="A402" s="5">
        <v>9.3249999999999993</v>
      </c>
      <c r="B402" s="5"/>
      <c r="C402" s="5">
        <f t="shared" si="8"/>
        <v>5.5792522174075261</v>
      </c>
    </row>
    <row r="403" spans="1:3" x14ac:dyDescent="0.25">
      <c r="A403" s="5">
        <v>9.35</v>
      </c>
      <c r="B403" s="5"/>
      <c r="C403" s="5">
        <f t="shared" si="8"/>
        <v>5.5773258021145224</v>
      </c>
    </row>
    <row r="404" spans="1:3" x14ac:dyDescent="0.25">
      <c r="A404" s="5">
        <v>9.375</v>
      </c>
      <c r="B404" s="5"/>
      <c r="C404" s="5">
        <f t="shared" si="8"/>
        <v>5.575366989045917</v>
      </c>
    </row>
    <row r="405" spans="1:3" x14ac:dyDescent="0.25">
      <c r="A405" s="5">
        <v>9.4</v>
      </c>
      <c r="B405" s="5"/>
      <c r="C405" s="5">
        <f t="shared" si="8"/>
        <v>5.5733753225387979</v>
      </c>
    </row>
    <row r="406" spans="1:3" x14ac:dyDescent="0.25">
      <c r="A406" s="5">
        <v>9.4250000000000007</v>
      </c>
      <c r="B406" s="5"/>
      <c r="C406" s="5">
        <f t="shared" si="8"/>
        <v>5.5713503417881665</v>
      </c>
    </row>
    <row r="407" spans="1:3" x14ac:dyDescent="0.25">
      <c r="A407" s="5">
        <v>9.4499999999999993</v>
      </c>
      <c r="B407" s="5"/>
      <c r="C407" s="5">
        <f t="shared" si="8"/>
        <v>5.5692915808040757</v>
      </c>
    </row>
    <row r="408" spans="1:3" x14ac:dyDescent="0.25">
      <c r="A408" s="5">
        <v>9.4749999999999996</v>
      </c>
      <c r="B408" s="5"/>
      <c r="C408" s="5">
        <f t="shared" si="8"/>
        <v>5.5671985683685827</v>
      </c>
    </row>
    <row r="409" spans="1:3" x14ac:dyDescent="0.25">
      <c r="A409" s="5">
        <v>9.5</v>
      </c>
      <c r="B409" s="5"/>
      <c r="C409" s="5">
        <f t="shared" si="8"/>
        <v>5.5650708279925238</v>
      </c>
    </row>
    <row r="410" spans="1:3" x14ac:dyDescent="0.25">
      <c r="A410" s="5">
        <v>9.5250000000000004</v>
      </c>
      <c r="B410" s="5"/>
      <c r="C410" s="5">
        <f t="shared" si="8"/>
        <v>5.5629078778721119</v>
      </c>
    </row>
    <row r="411" spans="1:3" x14ac:dyDescent="0.25">
      <c r="A411" s="5">
        <v>9.5500000000000007</v>
      </c>
      <c r="B411" s="5"/>
      <c r="C411" s="5">
        <f t="shared" si="8"/>
        <v>5.5607092308453625</v>
      </c>
    </row>
    <row r="412" spans="1:3" x14ac:dyDescent="0.25">
      <c r="A412" s="5">
        <v>9.5749999999999993</v>
      </c>
      <c r="B412" s="5"/>
      <c r="C412" s="5">
        <f t="shared" si="8"/>
        <v>5.5584743943483481</v>
      </c>
    </row>
    <row r="413" spans="1:3" x14ac:dyDescent="0.25">
      <c r="A413" s="5">
        <v>9.6</v>
      </c>
      <c r="B413" s="5"/>
      <c r="C413" s="5">
        <f t="shared" si="8"/>
        <v>5.5562028703712842</v>
      </c>
    </row>
    <row r="414" spans="1:3" x14ac:dyDescent="0.25">
      <c r="A414" s="5">
        <v>9.625</v>
      </c>
      <c r="B414" s="5"/>
      <c r="C414" s="5">
        <f t="shared" si="8"/>
        <v>5.5538941554144579</v>
      </c>
    </row>
    <row r="415" spans="1:3" x14ac:dyDescent="0.25">
      <c r="A415" s="5">
        <v>9.65</v>
      </c>
      <c r="B415" s="5"/>
      <c r="C415" s="5">
        <f t="shared" si="8"/>
        <v>5.5515477404439899</v>
      </c>
    </row>
    <row r="416" spans="1:3" x14ac:dyDescent="0.25">
      <c r="A416" s="5">
        <v>9.6750000000000007</v>
      </c>
      <c r="B416" s="5"/>
      <c r="C416" s="5">
        <f t="shared" ref="C416:C479" si="9">LOG((10^$G$5-10^$G$2)*10^(-1*((A416/$G$3)^$G$4))+10^$G$2)</f>
        <v>5.5491631108474486</v>
      </c>
    </row>
    <row r="417" spans="1:3" x14ac:dyDescent="0.25">
      <c r="A417" s="5">
        <v>9.6999999999999993</v>
      </c>
      <c r="B417" s="5"/>
      <c r="C417" s="5">
        <f t="shared" si="9"/>
        <v>5.54673974638931</v>
      </c>
    </row>
    <row r="418" spans="1:3" x14ac:dyDescent="0.25">
      <c r="A418" s="5">
        <v>9.7249999999999996</v>
      </c>
      <c r="B418" s="5"/>
      <c r="C418" s="5">
        <f t="shared" si="9"/>
        <v>5.5442771211662736</v>
      </c>
    </row>
    <row r="419" spans="1:3" x14ac:dyDescent="0.25">
      <c r="A419" s="5">
        <v>9.75</v>
      </c>
      <c r="B419" s="5"/>
      <c r="C419" s="5">
        <f t="shared" si="9"/>
        <v>5.5417747035624352</v>
      </c>
    </row>
    <row r="420" spans="1:3" x14ac:dyDescent="0.25">
      <c r="A420" s="5">
        <v>9.7750000000000004</v>
      </c>
      <c r="B420" s="5"/>
      <c r="C420" s="5">
        <f t="shared" si="9"/>
        <v>5.5392319562043255</v>
      </c>
    </row>
    <row r="421" spans="1:3" x14ac:dyDescent="0.25">
      <c r="A421" s="5">
        <v>9.8000000000000007</v>
      </c>
      <c r="B421" s="5"/>
      <c r="C421" s="5">
        <f t="shared" si="9"/>
        <v>5.5366483359158201</v>
      </c>
    </row>
    <row r="422" spans="1:3" x14ac:dyDescent="0.25">
      <c r="A422" s="5">
        <v>9.8249999999999993</v>
      </c>
      <c r="B422" s="5"/>
      <c r="C422" s="5">
        <f t="shared" si="9"/>
        <v>5.534023293672921</v>
      </c>
    </row>
    <row r="423" spans="1:3" x14ac:dyDescent="0.25">
      <c r="A423" s="5">
        <v>9.85</v>
      </c>
      <c r="B423" s="5"/>
      <c r="C423" s="5">
        <f t="shared" si="9"/>
        <v>5.5313562745584255</v>
      </c>
    </row>
    <row r="424" spans="1:3" x14ac:dyDescent="0.25">
      <c r="A424" s="5">
        <v>9.875</v>
      </c>
      <c r="B424" s="5"/>
      <c r="C424" s="5">
        <f t="shared" si="9"/>
        <v>5.5286467177164731</v>
      </c>
    </row>
    <row r="425" spans="1:3" x14ac:dyDescent="0.25">
      <c r="A425" s="5">
        <v>9.9</v>
      </c>
      <c r="B425" s="5"/>
      <c r="C425" s="5">
        <f t="shared" si="9"/>
        <v>5.5258940563070027</v>
      </c>
    </row>
    <row r="426" spans="1:3" x14ac:dyDescent="0.25">
      <c r="A426" s="5">
        <v>9.9250000000000007</v>
      </c>
      <c r="B426" s="5"/>
      <c r="C426" s="5">
        <f t="shared" si="9"/>
        <v>5.5230977174600957</v>
      </c>
    </row>
    <row r="427" spans="1:3" x14ac:dyDescent="0.25">
      <c r="A427" s="5">
        <v>9.9499999999999993</v>
      </c>
      <c r="B427" s="5"/>
      <c r="C427" s="5">
        <f t="shared" si="9"/>
        <v>5.5202571222302392</v>
      </c>
    </row>
    <row r="428" spans="1:3" x14ac:dyDescent="0.25">
      <c r="A428" s="5">
        <v>9.9749999999999996</v>
      </c>
      <c r="B428" s="5"/>
      <c r="C428" s="5">
        <f t="shared" si="9"/>
        <v>5.5173716855505051</v>
      </c>
    </row>
    <row r="429" spans="1:3" x14ac:dyDescent="0.25">
      <c r="A429" s="5">
        <v>10</v>
      </c>
      <c r="B429" s="5"/>
      <c r="C429" s="5">
        <f t="shared" si="9"/>
        <v>5.5144408161866494</v>
      </c>
    </row>
    <row r="430" spans="1:3" x14ac:dyDescent="0.25">
      <c r="A430" s="5">
        <v>10.025</v>
      </c>
      <c r="B430" s="5"/>
      <c r="C430" s="5">
        <f t="shared" si="9"/>
        <v>5.5114639166911568</v>
      </c>
    </row>
    <row r="431" spans="1:3" x14ac:dyDescent="0.25">
      <c r="A431" s="5">
        <v>10.050000000000001</v>
      </c>
      <c r="B431" s="5"/>
      <c r="C431" s="5">
        <f t="shared" si="9"/>
        <v>5.5084403833572173</v>
      </c>
    </row>
    <row r="432" spans="1:3" x14ac:dyDescent="0.25">
      <c r="A432" s="5">
        <v>10.074999999999999</v>
      </c>
      <c r="B432" s="5"/>
      <c r="C432" s="5">
        <f t="shared" si="9"/>
        <v>5.5053696061726676</v>
      </c>
    </row>
    <row r="433" spans="1:3" x14ac:dyDescent="0.25">
      <c r="A433" s="5">
        <v>10.1</v>
      </c>
      <c r="B433" s="5"/>
      <c r="C433" s="5">
        <f t="shared" si="9"/>
        <v>5.5022509687738923</v>
      </c>
    </row>
    <row r="434" spans="1:3" x14ac:dyDescent="0.25">
      <c r="A434" s="5">
        <v>10.125</v>
      </c>
      <c r="B434" s="5"/>
      <c r="C434" s="5">
        <f t="shared" si="9"/>
        <v>5.4990838483996995</v>
      </c>
    </row>
    <row r="435" spans="1:3" x14ac:dyDescent="0.25">
      <c r="A435" s="5">
        <v>10.15</v>
      </c>
      <c r="B435" s="5"/>
      <c r="C435" s="5">
        <f t="shared" si="9"/>
        <v>5.4958676158451887</v>
      </c>
    </row>
    <row r="436" spans="1:3" x14ac:dyDescent="0.25">
      <c r="A436" s="5">
        <v>10.175000000000001</v>
      </c>
      <c r="B436" s="5"/>
      <c r="C436" s="5">
        <f t="shared" si="9"/>
        <v>5.4926016354156104</v>
      </c>
    </row>
    <row r="437" spans="1:3" x14ac:dyDescent="0.25">
      <c r="A437" s="5">
        <v>10.199999999999999</v>
      </c>
      <c r="B437" s="5"/>
      <c r="C437" s="5">
        <f t="shared" si="9"/>
        <v>5.4892852648802473</v>
      </c>
    </row>
    <row r="438" spans="1:3" x14ac:dyDescent="0.25">
      <c r="A438" s="5">
        <v>10.225</v>
      </c>
      <c r="B438" s="5"/>
      <c r="C438" s="5">
        <f t="shared" si="9"/>
        <v>5.4859178554263144</v>
      </c>
    </row>
    <row r="439" spans="1:3" x14ac:dyDescent="0.25">
      <c r="A439" s="5">
        <v>10.25</v>
      </c>
      <c r="B439" s="5"/>
      <c r="C439" s="5">
        <f t="shared" si="9"/>
        <v>5.482498751612904</v>
      </c>
    </row>
    <row r="440" spans="1:3" x14ac:dyDescent="0.25">
      <c r="A440" s="5">
        <v>10.275</v>
      </c>
      <c r="B440" s="5"/>
      <c r="C440" s="5">
        <f t="shared" si="9"/>
        <v>5.4790272913249813</v>
      </c>
    </row>
    <row r="441" spans="1:3" x14ac:dyDescent="0.25">
      <c r="A441" s="5">
        <v>10.3</v>
      </c>
      <c r="B441" s="5"/>
      <c r="C441" s="5">
        <f t="shared" si="9"/>
        <v>5.4755028057274613</v>
      </c>
    </row>
    <row r="442" spans="1:3" x14ac:dyDescent="0.25">
      <c r="A442" s="5">
        <v>10.324999999999999</v>
      </c>
      <c r="B442" s="5"/>
      <c r="C442" s="5">
        <f t="shared" si="9"/>
        <v>5.4719246192193598</v>
      </c>
    </row>
    <row r="443" spans="1:3" x14ac:dyDescent="0.25">
      <c r="A443" s="5">
        <v>10.35</v>
      </c>
      <c r="B443" s="5"/>
      <c r="C443" s="5">
        <f t="shared" si="9"/>
        <v>5.4682920493880669</v>
      </c>
    </row>
    <row r="444" spans="1:3" x14ac:dyDescent="0.25">
      <c r="A444" s="5">
        <v>10.375</v>
      </c>
      <c r="B444" s="5"/>
      <c r="C444" s="5">
        <f t="shared" si="9"/>
        <v>5.4646044069637334</v>
      </c>
    </row>
    <row r="445" spans="1:3" x14ac:dyDescent="0.25">
      <c r="A445" s="5">
        <v>10.4</v>
      </c>
      <c r="B445" s="5"/>
      <c r="C445" s="5">
        <f t="shared" si="9"/>
        <v>5.4608609957738077</v>
      </c>
    </row>
    <row r="446" spans="1:3" x14ac:dyDescent="0.25">
      <c r="A446" s="5">
        <v>10.425000000000001</v>
      </c>
      <c r="B446" s="5"/>
      <c r="C446" s="5">
        <f t="shared" si="9"/>
        <v>5.4570611126977386</v>
      </c>
    </row>
    <row r="447" spans="1:3" x14ac:dyDescent="0.25">
      <c r="A447" s="5">
        <v>10.45</v>
      </c>
      <c r="B447" s="5"/>
      <c r="C447" s="5">
        <f t="shared" si="9"/>
        <v>5.4532040476218677</v>
      </c>
    </row>
    <row r="448" spans="1:3" x14ac:dyDescent="0.25">
      <c r="A448" s="5">
        <v>10.475</v>
      </c>
      <c r="B448" s="5"/>
      <c r="C448" s="5">
        <f t="shared" si="9"/>
        <v>5.4492890833945289</v>
      </c>
    </row>
    <row r="449" spans="1:3" x14ac:dyDescent="0.25">
      <c r="A449" s="5">
        <v>10.5</v>
      </c>
      <c r="B449" s="5"/>
      <c r="C449" s="5">
        <f t="shared" si="9"/>
        <v>5.4453154957813883</v>
      </c>
    </row>
    <row r="450" spans="1:3" x14ac:dyDescent="0.25">
      <c r="A450" s="5">
        <v>10.525</v>
      </c>
      <c r="B450" s="5"/>
      <c r="C450" s="5">
        <f t="shared" si="9"/>
        <v>5.4412825534210469</v>
      </c>
    </row>
    <row r="451" spans="1:3" x14ac:dyDescent="0.25">
      <c r="A451" s="5">
        <v>10.55</v>
      </c>
      <c r="B451" s="5"/>
      <c r="C451" s="5">
        <f t="shared" si="9"/>
        <v>5.4371895177809284</v>
      </c>
    </row>
    <row r="452" spans="1:3" x14ac:dyDescent="0.25">
      <c r="A452" s="5">
        <v>10.574999999999999</v>
      </c>
      <c r="B452" s="5"/>
      <c r="C452" s="5">
        <f t="shared" si="9"/>
        <v>5.433035643113497</v>
      </c>
    </row>
    <row r="453" spans="1:3" x14ac:dyDescent="0.25">
      <c r="A453" s="5">
        <v>10.6</v>
      </c>
      <c r="B453" s="5"/>
      <c r="C453" s="5">
        <f t="shared" si="9"/>
        <v>5.4288201764128079</v>
      </c>
    </row>
    <row r="454" spans="1:3" x14ac:dyDescent="0.25">
      <c r="A454" s="5">
        <v>10.625</v>
      </c>
      <c r="B454" s="5"/>
      <c r="C454" s="5">
        <f t="shared" si="9"/>
        <v>5.4245423573714584</v>
      </c>
    </row>
    <row r="455" spans="1:3" x14ac:dyDescent="0.25">
      <c r="A455" s="5">
        <v>10.65</v>
      </c>
      <c r="B455" s="5"/>
      <c r="C455" s="5">
        <f t="shared" si="9"/>
        <v>5.420201418337947</v>
      </c>
    </row>
    <row r="456" spans="1:3" x14ac:dyDescent="0.25">
      <c r="A456" s="5">
        <v>10.675000000000001</v>
      </c>
      <c r="B456" s="5"/>
      <c r="C456" s="5">
        <f t="shared" si="9"/>
        <v>5.4157965842744815</v>
      </c>
    </row>
    <row r="457" spans="1:3" x14ac:dyDescent="0.25">
      <c r="A457" s="5">
        <v>10.7</v>
      </c>
      <c r="B457" s="5"/>
      <c r="C457" s="5">
        <f t="shared" si="9"/>
        <v>5.4113270727152889</v>
      </c>
    </row>
    <row r="458" spans="1:3" x14ac:dyDescent="0.25">
      <c r="A458" s="5">
        <v>10.725</v>
      </c>
      <c r="B458" s="5"/>
      <c r="C458" s="5">
        <f t="shared" si="9"/>
        <v>5.4067920937254472</v>
      </c>
    </row>
    <row r="459" spans="1:3" x14ac:dyDescent="0.25">
      <c r="A459" s="5">
        <v>10.75</v>
      </c>
      <c r="B459" s="5"/>
      <c r="C459" s="5">
        <f t="shared" si="9"/>
        <v>5.4021908498603013</v>
      </c>
    </row>
    <row r="460" spans="1:3" x14ac:dyDescent="0.25">
      <c r="A460" s="5">
        <v>10.775</v>
      </c>
      <c r="B460" s="5"/>
      <c r="C460" s="5">
        <f t="shared" si="9"/>
        <v>5.3975225361254937</v>
      </c>
    </row>
    <row r="461" spans="1:3" x14ac:dyDescent="0.25">
      <c r="A461" s="5">
        <v>10.8</v>
      </c>
      <c r="B461" s="5"/>
      <c r="C461" s="5">
        <f t="shared" si="9"/>
        <v>5.3927863399376639</v>
      </c>
    </row>
    <row r="462" spans="1:3" x14ac:dyDescent="0.25">
      <c r="A462" s="5">
        <v>10.824999999999999</v>
      </c>
      <c r="B462" s="5"/>
      <c r="C462" s="5">
        <f t="shared" si="9"/>
        <v>5.3879814410858682</v>
      </c>
    </row>
    <row r="463" spans="1:3" x14ac:dyDescent="0.25">
      <c r="A463" s="5">
        <v>10.85</v>
      </c>
      <c r="B463" s="5"/>
      <c r="C463" s="5">
        <f t="shared" si="9"/>
        <v>5.3831070116937729</v>
      </c>
    </row>
    <row r="464" spans="1:3" x14ac:dyDescent="0.25">
      <c r="A464" s="5">
        <v>10.875</v>
      </c>
      <c r="B464" s="5"/>
      <c r="C464" s="5">
        <f t="shared" si="9"/>
        <v>5.3781622161826794</v>
      </c>
    </row>
    <row r="465" spans="1:3" x14ac:dyDescent="0.25">
      <c r="A465" s="5">
        <v>10.9</v>
      </c>
      <c r="B465" s="5"/>
      <c r="C465" s="5">
        <f t="shared" si="9"/>
        <v>5.3731462112354338</v>
      </c>
    </row>
    <row r="466" spans="1:3" x14ac:dyDescent="0.25">
      <c r="A466" s="5">
        <v>10.925000000000001</v>
      </c>
      <c r="B466" s="5"/>
      <c r="C466" s="5">
        <f t="shared" si="9"/>
        <v>5.3680581457612924</v>
      </c>
    </row>
    <row r="467" spans="1:3" x14ac:dyDescent="0.25">
      <c r="A467" s="5">
        <v>10.95</v>
      </c>
      <c r="B467" s="5"/>
      <c r="C467" s="5">
        <f t="shared" si="9"/>
        <v>5.3628971608618183</v>
      </c>
    </row>
    <row r="468" spans="1:3" x14ac:dyDescent="0.25">
      <c r="A468" s="5">
        <v>10.975</v>
      </c>
      <c r="B468" s="5"/>
      <c r="C468" s="5">
        <f t="shared" si="9"/>
        <v>5.357662389797853</v>
      </c>
    </row>
    <row r="469" spans="1:3" x14ac:dyDescent="0.25">
      <c r="A469" s="5">
        <v>11</v>
      </c>
      <c r="B469" s="5"/>
      <c r="C469" s="5">
        <f t="shared" si="9"/>
        <v>5.3523529579576747</v>
      </c>
    </row>
    <row r="470" spans="1:3" x14ac:dyDescent="0.25">
      <c r="A470" s="5">
        <v>11.025</v>
      </c>
      <c r="B470" s="5"/>
      <c r="C470" s="5">
        <f t="shared" si="9"/>
        <v>5.3469679828263939</v>
      </c>
    </row>
    <row r="471" spans="1:3" x14ac:dyDescent="0.25">
      <c r="A471" s="5">
        <v>11.05</v>
      </c>
      <c r="B471" s="5"/>
      <c r="C471" s="5">
        <f t="shared" si="9"/>
        <v>5.3415065739566909</v>
      </c>
    </row>
    <row r="472" spans="1:3" x14ac:dyDescent="0.25">
      <c r="A472" s="5">
        <v>11.074999999999999</v>
      </c>
      <c r="B472" s="5"/>
      <c r="C472" s="5">
        <f t="shared" si="9"/>
        <v>5.335967832940975</v>
      </c>
    </row>
    <row r="473" spans="1:3" x14ac:dyDescent="0.25">
      <c r="A473" s="5">
        <v>11.1</v>
      </c>
      <c r="B473" s="5"/>
      <c r="C473" s="5">
        <f t="shared" si="9"/>
        <v>5.3303508533850614</v>
      </c>
    </row>
    <row r="474" spans="1:3" x14ac:dyDescent="0.25">
      <c r="A474" s="5">
        <v>11.125</v>
      </c>
      <c r="B474" s="5"/>
      <c r="C474" s="5">
        <f t="shared" si="9"/>
        <v>5.3246547208834771</v>
      </c>
    </row>
    <row r="475" spans="1:3" x14ac:dyDescent="0.25">
      <c r="A475" s="5">
        <v>11.15</v>
      </c>
      <c r="B475" s="5"/>
      <c r="C475" s="5">
        <f t="shared" si="9"/>
        <v>5.3188785129964931</v>
      </c>
    </row>
    <row r="476" spans="1:3" x14ac:dyDescent="0.25">
      <c r="A476" s="5">
        <v>11.175000000000001</v>
      </c>
      <c r="B476" s="5"/>
      <c r="C476" s="5">
        <f t="shared" si="9"/>
        <v>5.3130212992289989</v>
      </c>
    </row>
    <row r="477" spans="1:3" x14ac:dyDescent="0.25">
      <c r="A477" s="5">
        <v>11.2</v>
      </c>
      <c r="B477" s="5"/>
      <c r="C477" s="5">
        <f t="shared" si="9"/>
        <v>5.3070821410113451</v>
      </c>
    </row>
    <row r="478" spans="1:3" x14ac:dyDescent="0.25">
      <c r="A478" s="5">
        <v>11.225</v>
      </c>
      <c r="B478" s="5"/>
      <c r="C478" s="5">
        <f t="shared" si="9"/>
        <v>5.3010600916822792</v>
      </c>
    </row>
    <row r="479" spans="1:3" x14ac:dyDescent="0.25">
      <c r="A479" s="5">
        <v>11.25</v>
      </c>
      <c r="B479" s="5"/>
      <c r="C479" s="5">
        <f t="shared" si="9"/>
        <v>5.2949541964741149</v>
      </c>
    </row>
    <row r="480" spans="1:3" x14ac:dyDescent="0.25">
      <c r="A480" s="5">
        <v>11.275</v>
      </c>
      <c r="B480" s="5"/>
      <c r="C480" s="5">
        <f t="shared" ref="C480:C543" si="10">LOG((10^$G$5-10^$G$2)*10^(-1*((A480/$G$3)^$G$4))+10^$G$2)</f>
        <v>5.2887634925002738</v>
      </c>
    </row>
    <row r="481" spans="1:3" x14ac:dyDescent="0.25">
      <c r="A481" s="5">
        <v>11.3</v>
      </c>
      <c r="B481" s="5"/>
      <c r="C481" s="5">
        <f t="shared" si="10"/>
        <v>5.2824870087453597</v>
      </c>
    </row>
    <row r="482" spans="1:3" x14ac:dyDescent="0.25">
      <c r="A482" s="5">
        <v>11.324999999999999</v>
      </c>
      <c r="B482" s="5"/>
      <c r="C482" s="5">
        <f t="shared" si="10"/>
        <v>5.2761237660579292</v>
      </c>
    </row>
    <row r="483" spans="1:3" x14ac:dyDescent="0.25">
      <c r="A483" s="5">
        <v>11.35</v>
      </c>
      <c r="B483" s="5"/>
      <c r="C483" s="5">
        <f t="shared" si="10"/>
        <v>5.2696727771461251</v>
      </c>
    </row>
    <row r="484" spans="1:3" x14ac:dyDescent="0.25">
      <c r="A484" s="5">
        <v>11.375</v>
      </c>
      <c r="B484" s="5"/>
      <c r="C484" s="5">
        <f t="shared" si="10"/>
        <v>5.2631330465763719</v>
      </c>
    </row>
    <row r="485" spans="1:3" x14ac:dyDescent="0.25">
      <c r="A485" s="5">
        <v>11.4</v>
      </c>
      <c r="B485" s="5"/>
      <c r="C485" s="5">
        <f t="shared" si="10"/>
        <v>5.2565035707753136</v>
      </c>
    </row>
    <row r="486" spans="1:3" x14ac:dyDescent="0.25">
      <c r="A486" s="5">
        <v>11.425000000000001</v>
      </c>
      <c r="B486" s="5"/>
      <c r="C486" s="5">
        <f t="shared" si="10"/>
        <v>5.2497833380352175</v>
      </c>
    </row>
    <row r="487" spans="1:3" x14ac:dyDescent="0.25">
      <c r="A487" s="5">
        <v>11.45</v>
      </c>
      <c r="B487" s="5"/>
      <c r="C487" s="5">
        <f t="shared" si="10"/>
        <v>5.2429713285230575</v>
      </c>
    </row>
    <row r="488" spans="1:3" x14ac:dyDescent="0.25">
      <c r="A488" s="5">
        <v>11.475</v>
      </c>
      <c r="B488" s="5"/>
      <c r="C488" s="5">
        <f t="shared" si="10"/>
        <v>5.236066514293519</v>
      </c>
    </row>
    <row r="489" spans="1:3" x14ac:dyDescent="0.25">
      <c r="A489" s="5">
        <v>11.5</v>
      </c>
      <c r="B489" s="5"/>
      <c r="C489" s="5">
        <f t="shared" si="10"/>
        <v>5.2290678593061735</v>
      </c>
    </row>
    <row r="490" spans="1:3" x14ac:dyDescent="0.25">
      <c r="A490" s="5">
        <v>11.525</v>
      </c>
      <c r="B490" s="5"/>
      <c r="C490" s="5">
        <f t="shared" si="10"/>
        <v>5.2219743194470984</v>
      </c>
    </row>
    <row r="491" spans="1:3" x14ac:dyDescent="0.25">
      <c r="A491" s="5">
        <v>11.55</v>
      </c>
      <c r="B491" s="5"/>
      <c r="C491" s="5">
        <f t="shared" si="10"/>
        <v>5.2147848425552121</v>
      </c>
    </row>
    <row r="492" spans="1:3" x14ac:dyDescent="0.25">
      <c r="A492" s="5">
        <v>11.574999999999999</v>
      </c>
      <c r="B492" s="5"/>
      <c r="C492" s="5">
        <f t="shared" si="10"/>
        <v>5.2074983684536562</v>
      </c>
    </row>
    <row r="493" spans="1:3" x14ac:dyDescent="0.25">
      <c r="A493" s="5">
        <v>11.6</v>
      </c>
      <c r="B493" s="5"/>
      <c r="C493" s="5">
        <f t="shared" si="10"/>
        <v>5.2001138289865141</v>
      </c>
    </row>
    <row r="494" spans="1:3" x14ac:dyDescent="0.25">
      <c r="A494" s="5">
        <v>11.625</v>
      </c>
      <c r="B494" s="5"/>
      <c r="C494" s="5">
        <f t="shared" si="10"/>
        <v>5.192630148061248</v>
      </c>
    </row>
    <row r="495" spans="1:3" x14ac:dyDescent="0.25">
      <c r="A495" s="5">
        <v>11.65</v>
      </c>
      <c r="B495" s="5"/>
      <c r="C495" s="5">
        <f t="shared" si="10"/>
        <v>5.185046241697191</v>
      </c>
    </row>
    <row r="496" spans="1:3" x14ac:dyDescent="0.25">
      <c r="A496" s="5">
        <v>11.675000000000001</v>
      </c>
      <c r="B496" s="5"/>
      <c r="C496" s="5">
        <f t="shared" si="10"/>
        <v>5.177361018080509</v>
      </c>
    </row>
    <row r="497" spans="1:3" x14ac:dyDescent="0.25">
      <c r="A497" s="5">
        <v>11.7</v>
      </c>
      <c r="B497" s="5"/>
      <c r="C497" s="5">
        <f t="shared" si="10"/>
        <v>5.169573377626036</v>
      </c>
    </row>
    <row r="498" spans="1:3" x14ac:dyDescent="0.25">
      <c r="A498" s="5">
        <v>11.725</v>
      </c>
      <c r="B498" s="5"/>
      <c r="C498" s="5">
        <f t="shared" si="10"/>
        <v>5.1616822130464426</v>
      </c>
    </row>
    <row r="499" spans="1:3" x14ac:dyDescent="0.25">
      <c r="A499" s="5">
        <v>11.75</v>
      </c>
      <c r="B499" s="5"/>
      <c r="C499" s="5">
        <f t="shared" si="10"/>
        <v>5.1536864094292065</v>
      </c>
    </row>
    <row r="500" spans="1:3" x14ac:dyDescent="0.25">
      <c r="A500" s="5">
        <v>11.775</v>
      </c>
      <c r="B500" s="5"/>
      <c r="C500" s="5">
        <f t="shared" si="10"/>
        <v>5.1455848443218883</v>
      </c>
    </row>
    <row r="501" spans="1:3" x14ac:dyDescent="0.25">
      <c r="A501" s="5">
        <v>11.8</v>
      </c>
      <c r="B501" s="5"/>
      <c r="C501" s="5">
        <f t="shared" si="10"/>
        <v>5.137376387826273</v>
      </c>
    </row>
    <row r="502" spans="1:3" x14ac:dyDescent="0.25">
      <c r="A502" s="5">
        <v>11.824999999999999</v>
      </c>
      <c r="B502" s="5"/>
      <c r="C502" s="5">
        <f t="shared" si="10"/>
        <v>5.1290599027019335</v>
      </c>
    </row>
    <row r="503" spans="1:3" x14ac:dyDescent="0.25">
      <c r="A503" s="5">
        <v>11.85</v>
      </c>
      <c r="B503" s="5"/>
      <c r="C503" s="5">
        <f t="shared" si="10"/>
        <v>5.1206342444798532</v>
      </c>
    </row>
    <row r="504" spans="1:3" x14ac:dyDescent="0.25">
      <c r="A504" s="5">
        <v>11.875</v>
      </c>
      <c r="B504" s="5"/>
      <c r="C504" s="5">
        <f t="shared" si="10"/>
        <v>5.1120982615867616</v>
      </c>
    </row>
    <row r="505" spans="1:3" x14ac:dyDescent="0.25">
      <c r="A505" s="5">
        <v>11.9</v>
      </c>
      <c r="B505" s="5"/>
      <c r="C505" s="5">
        <f t="shared" si="10"/>
        <v>5.1034507954808879</v>
      </c>
    </row>
    <row r="506" spans="1:3" x14ac:dyDescent="0.25">
      <c r="A506" s="5">
        <v>11.925000000000001</v>
      </c>
      <c r="B506" s="5"/>
      <c r="C506" s="5">
        <f t="shared" si="10"/>
        <v>5.0946906807998849</v>
      </c>
    </row>
    <row r="507" spans="1:3" x14ac:dyDescent="0.25">
      <c r="A507" s="5">
        <v>11.95</v>
      </c>
      <c r="B507" s="5"/>
      <c r="C507" s="5">
        <f t="shared" si="10"/>
        <v>5.0858167455217451</v>
      </c>
    </row>
    <row r="508" spans="1:3" x14ac:dyDescent="0.25">
      <c r="A508" s="5">
        <v>11.975</v>
      </c>
      <c r="B508" s="5"/>
      <c r="C508" s="5">
        <f t="shared" si="10"/>
        <v>5.076827811139542</v>
      </c>
    </row>
    <row r="509" spans="1:3" x14ac:dyDescent="0.25">
      <c r="A509" s="5">
        <v>12</v>
      </c>
      <c r="B509" s="5"/>
      <c r="C509" s="5">
        <f t="shared" si="10"/>
        <v>5.0677226928509524</v>
      </c>
    </row>
    <row r="510" spans="1:3" x14ac:dyDescent="0.25">
      <c r="A510" s="5">
        <v>12.025</v>
      </c>
      <c r="B510" s="5"/>
      <c r="C510" s="5">
        <f t="shared" si="10"/>
        <v>5.0585001997635253</v>
      </c>
    </row>
    <row r="511" spans="1:3" x14ac:dyDescent="0.25">
      <c r="A511" s="5">
        <v>12.05</v>
      </c>
      <c r="B511" s="5"/>
      <c r="C511" s="5">
        <f t="shared" si="10"/>
        <v>5.0491591351167475</v>
      </c>
    </row>
    <row r="512" spans="1:3" x14ac:dyDescent="0.25">
      <c r="A512" s="5">
        <v>12.074999999999999</v>
      </c>
      <c r="B512" s="5"/>
      <c r="C512" s="5">
        <f t="shared" si="10"/>
        <v>5.0396982965220651</v>
      </c>
    </row>
    <row r="513" spans="1:3" x14ac:dyDescent="0.25">
      <c r="A513" s="5">
        <v>12.1</v>
      </c>
      <c r="B513" s="5"/>
      <c r="C513" s="5">
        <f t="shared" si="10"/>
        <v>5.0301164762220294</v>
      </c>
    </row>
    <row r="514" spans="1:3" x14ac:dyDescent="0.25">
      <c r="A514" s="5">
        <v>12.125</v>
      </c>
      <c r="B514" s="5"/>
      <c r="C514" s="5">
        <f t="shared" si="10"/>
        <v>5.0204124613698982</v>
      </c>
    </row>
    <row r="515" spans="1:3" x14ac:dyDescent="0.25">
      <c r="A515" s="5">
        <v>12.15</v>
      </c>
      <c r="B515" s="5"/>
      <c r="C515" s="5">
        <f t="shared" si="10"/>
        <v>5.0105850343310543</v>
      </c>
    </row>
    <row r="516" spans="1:3" x14ac:dyDescent="0.25">
      <c r="A516" s="5">
        <v>12.175000000000001</v>
      </c>
      <c r="B516" s="5"/>
      <c r="C516" s="5">
        <f t="shared" si="10"/>
        <v>5.0006329730077379</v>
      </c>
    </row>
    <row r="517" spans="1:3" x14ac:dyDescent="0.25">
      <c r="A517" s="5">
        <v>12.2</v>
      </c>
      <c r="B517" s="5"/>
      <c r="C517" s="5">
        <f t="shared" si="10"/>
        <v>4.9905550511886734</v>
      </c>
    </row>
    <row r="518" spans="1:3" x14ac:dyDescent="0.25">
      <c r="A518" s="5">
        <v>12.225</v>
      </c>
      <c r="B518" s="5"/>
      <c r="C518" s="5">
        <f t="shared" si="10"/>
        <v>4.9803500389253044</v>
      </c>
    </row>
    <row r="519" spans="1:3" x14ac:dyDescent="0.25">
      <c r="A519" s="5">
        <v>12.25</v>
      </c>
      <c r="B519" s="5"/>
      <c r="C519" s="5">
        <f t="shared" si="10"/>
        <v>4.9700167029364621</v>
      </c>
    </row>
    <row r="520" spans="1:3" x14ac:dyDescent="0.25">
      <c r="A520" s="5">
        <v>12.275</v>
      </c>
      <c r="B520" s="5"/>
      <c r="C520" s="5">
        <f t="shared" si="10"/>
        <v>4.9595538070434149</v>
      </c>
    </row>
    <row r="521" spans="1:3" x14ac:dyDescent="0.25">
      <c r="A521" s="5">
        <v>12.3</v>
      </c>
      <c r="B521" s="5"/>
      <c r="C521" s="5">
        <f t="shared" si="10"/>
        <v>4.9489601126374039</v>
      </c>
    </row>
    <row r="522" spans="1:3" x14ac:dyDescent="0.25">
      <c r="A522" s="5">
        <v>12.324999999999999</v>
      </c>
      <c r="B522" s="5"/>
      <c r="C522" s="5">
        <f t="shared" si="10"/>
        <v>4.9382343791819228</v>
      </c>
    </row>
    <row r="523" spans="1:3" x14ac:dyDescent="0.25">
      <c r="A523" s="5">
        <v>12.35</v>
      </c>
      <c r="B523" s="5"/>
      <c r="C523" s="5">
        <f t="shared" si="10"/>
        <v>4.9273753647521357</v>
      </c>
    </row>
    <row r="524" spans="1:3" x14ac:dyDescent="0.25">
      <c r="A524" s="5">
        <v>12.375</v>
      </c>
      <c r="B524" s="5"/>
      <c r="C524" s="5">
        <f t="shared" si="10"/>
        <v>4.9163818266140451</v>
      </c>
    </row>
    <row r="525" spans="1:3" x14ac:dyDescent="0.25">
      <c r="A525" s="5">
        <v>12.4</v>
      </c>
      <c r="B525" s="5"/>
      <c r="C525" s="5">
        <f t="shared" si="10"/>
        <v>4.9052525218461618</v>
      </c>
    </row>
    <row r="526" spans="1:3" x14ac:dyDescent="0.25">
      <c r="A526" s="5">
        <v>12.425000000000001</v>
      </c>
      <c r="B526" s="5"/>
      <c r="C526" s="5">
        <f t="shared" si="10"/>
        <v>4.8939862080066785</v>
      </c>
    </row>
    <row r="527" spans="1:3" x14ac:dyDescent="0.25">
      <c r="A527" s="5">
        <v>12.45</v>
      </c>
      <c r="B527" s="5"/>
      <c r="C527" s="5">
        <f t="shared" si="10"/>
        <v>4.8825816438493304</v>
      </c>
    </row>
    <row r="528" spans="1:3" x14ac:dyDescent="0.25">
      <c r="A528" s="5">
        <v>12.475</v>
      </c>
      <c r="B528" s="5"/>
      <c r="C528" s="5">
        <f t="shared" si="10"/>
        <v>4.8710375900913743</v>
      </c>
    </row>
    <row r="529" spans="1:3" x14ac:dyDescent="0.25">
      <c r="A529" s="5">
        <v>12.5</v>
      </c>
      <c r="B529" s="5"/>
      <c r="C529" s="5">
        <f t="shared" si="10"/>
        <v>4.8593528102373771</v>
      </c>
    </row>
    <row r="530" spans="1:3" x14ac:dyDescent="0.25">
      <c r="A530" s="5">
        <v>12.525</v>
      </c>
      <c r="B530" s="5"/>
      <c r="C530" s="5">
        <f t="shared" si="10"/>
        <v>4.8475260714627586</v>
      </c>
    </row>
    <row r="531" spans="1:3" x14ac:dyDescent="0.25">
      <c r="A531" s="5">
        <v>12.55</v>
      </c>
      <c r="B531" s="5"/>
      <c r="C531" s="5">
        <f t="shared" si="10"/>
        <v>4.8355561455613261</v>
      </c>
    </row>
    <row r="532" spans="1:3" x14ac:dyDescent="0.25">
      <c r="A532" s="5">
        <v>12.574999999999999</v>
      </c>
      <c r="B532" s="5"/>
      <c r="C532" s="5">
        <f t="shared" si="10"/>
        <v>4.823441809961369</v>
      </c>
    </row>
    <row r="533" spans="1:3" x14ac:dyDescent="0.25">
      <c r="A533" s="5">
        <v>12.6</v>
      </c>
      <c r="B533" s="5"/>
      <c r="C533" s="5">
        <f t="shared" si="10"/>
        <v>4.8111818488151918</v>
      </c>
    </row>
    <row r="534" spans="1:3" x14ac:dyDescent="0.25">
      <c r="A534" s="5">
        <v>12.625</v>
      </c>
      <c r="B534" s="5"/>
      <c r="C534" s="5">
        <f t="shared" si="10"/>
        <v>4.7987750541673391</v>
      </c>
    </row>
    <row r="535" spans="1:3" x14ac:dyDescent="0.25">
      <c r="A535" s="5">
        <v>12.65</v>
      </c>
      <c r="B535" s="5"/>
      <c r="C535" s="5">
        <f t="shared" si="10"/>
        <v>4.7862202272071386</v>
      </c>
    </row>
    <row r="536" spans="1:3" x14ac:dyDescent="0.25">
      <c r="A536" s="5">
        <v>12.675000000000001</v>
      </c>
      <c r="B536" s="5"/>
      <c r="C536" s="5">
        <f t="shared" si="10"/>
        <v>4.7735161796116241</v>
      </c>
    </row>
    <row r="537" spans="1:3" x14ac:dyDescent="0.25">
      <c r="A537" s="5">
        <v>12.7</v>
      </c>
      <c r="B537" s="5"/>
      <c r="C537" s="5">
        <f t="shared" si="10"/>
        <v>4.7606617349853213</v>
      </c>
    </row>
    <row r="538" spans="1:3" x14ac:dyDescent="0.25">
      <c r="A538" s="5">
        <v>12.725</v>
      </c>
      <c r="B538" s="5"/>
      <c r="C538" s="5">
        <f t="shared" si="10"/>
        <v>4.7476557304038627</v>
      </c>
    </row>
    <row r="539" spans="1:3" x14ac:dyDescent="0.25">
      <c r="A539" s="5">
        <v>12.75</v>
      </c>
      <c r="B539" s="5"/>
      <c r="C539" s="5">
        <f t="shared" si="10"/>
        <v>4.7344970180689252</v>
      </c>
    </row>
    <row r="540" spans="1:3" x14ac:dyDescent="0.25">
      <c r="A540" s="5">
        <v>12.775</v>
      </c>
      <c r="B540" s="5"/>
      <c r="C540" s="5">
        <f t="shared" si="10"/>
        <v>4.7211844670824936</v>
      </c>
    </row>
    <row r="541" spans="1:3" x14ac:dyDescent="0.25">
      <c r="A541" s="5">
        <v>12.8</v>
      </c>
      <c r="B541" s="5"/>
      <c r="C541" s="5">
        <f t="shared" si="10"/>
        <v>4.7077169653490865</v>
      </c>
    </row>
    <row r="542" spans="1:3" x14ac:dyDescent="0.25">
      <c r="A542" s="5">
        <v>12.824999999999999</v>
      </c>
      <c r="B542" s="5"/>
      <c r="C542" s="5">
        <f t="shared" si="10"/>
        <v>4.6940934216151549</v>
      </c>
    </row>
    <row r="543" spans="1:3" x14ac:dyDescent="0.25">
      <c r="A543" s="5">
        <v>12.85</v>
      </c>
      <c r="B543" s="5"/>
      <c r="C543" s="5">
        <f t="shared" si="10"/>
        <v>4.6803127676555647</v>
      </c>
    </row>
    <row r="544" spans="1:3" x14ac:dyDescent="0.25">
      <c r="A544" s="5">
        <v>12.875</v>
      </c>
      <c r="B544" s="5"/>
      <c r="C544" s="5">
        <f t="shared" ref="C544:C607" si="11">LOG((10^$G$5-10^$G$2)*10^(-1*((A544/$G$3)^$G$4))+10^$G$2)</f>
        <v>4.6663739606178032</v>
      </c>
    </row>
    <row r="545" spans="1:3" x14ac:dyDescent="0.25">
      <c r="A545" s="5">
        <v>12.9</v>
      </c>
      <c r="B545" s="5"/>
      <c r="C545" s="5">
        <f t="shared" si="11"/>
        <v>4.6522759855352431</v>
      </c>
    </row>
    <row r="546" spans="1:3" x14ac:dyDescent="0.25">
      <c r="A546" s="5">
        <v>12.925000000000001</v>
      </c>
      <c r="B546" s="5"/>
      <c r="C546" s="5">
        <f t="shared" si="11"/>
        <v>4.6380178580216898</v>
      </c>
    </row>
    <row r="547" spans="1:3" x14ac:dyDescent="0.25">
      <c r="A547" s="5">
        <v>12.95</v>
      </c>
      <c r="B547" s="5"/>
      <c r="C547" s="5">
        <f t="shared" si="11"/>
        <v>4.6235986271602387</v>
      </c>
    </row>
    <row r="548" spans="1:3" x14ac:dyDescent="0.25">
      <c r="A548" s="5">
        <v>12.975</v>
      </c>
      <c r="B548" s="5"/>
      <c r="C548" s="5">
        <f t="shared" si="11"/>
        <v>4.6090173786004165</v>
      </c>
    </row>
    <row r="549" spans="1:3" x14ac:dyDescent="0.25">
      <c r="A549" s="5">
        <v>13</v>
      </c>
      <c r="B549" s="5"/>
      <c r="C549" s="5">
        <f t="shared" si="11"/>
        <v>4.5942732378785403</v>
      </c>
    </row>
    <row r="550" spans="1:3" x14ac:dyDescent="0.25">
      <c r="A550" s="5">
        <v>13.025</v>
      </c>
      <c r="B550" s="5"/>
      <c r="C550" s="5">
        <f t="shared" si="11"/>
        <v>4.5793653739772378</v>
      </c>
    </row>
    <row r="551" spans="1:3" x14ac:dyDescent="0.25">
      <c r="A551" s="5">
        <v>13.05</v>
      </c>
      <c r="B551" s="5"/>
      <c r="C551" s="5">
        <f t="shared" si="11"/>
        <v>4.5642930031412012</v>
      </c>
    </row>
    <row r="552" spans="1:3" x14ac:dyDescent="0.25">
      <c r="A552" s="5">
        <v>13.074999999999999</v>
      </c>
      <c r="B552" s="5"/>
      <c r="C552" s="5">
        <f t="shared" si="11"/>
        <v>4.5490553929673281</v>
      </c>
    </row>
    <row r="553" spans="1:3" x14ac:dyDescent="0.25">
      <c r="A553" s="5">
        <v>13.1</v>
      </c>
      <c r="B553" s="5"/>
      <c r="C553" s="5">
        <f t="shared" si="11"/>
        <v>4.5336518667886478</v>
      </c>
    </row>
    <row r="554" spans="1:3" x14ac:dyDescent="0.25">
      <c r="A554" s="5">
        <v>13.125</v>
      </c>
      <c r="B554" s="5"/>
      <c r="C554" s="5">
        <f t="shared" si="11"/>
        <v>4.5180818083726813</v>
      </c>
    </row>
    <row r="555" spans="1:3" x14ac:dyDescent="0.25">
      <c r="A555" s="5">
        <v>13.15</v>
      </c>
      <c r="B555" s="5"/>
      <c r="C555" s="5">
        <f t="shared" si="11"/>
        <v>4.5023446669561391</v>
      </c>
    </row>
    <row r="556" spans="1:3" x14ac:dyDescent="0.25">
      <c r="A556" s="5">
        <v>13.175000000000001</v>
      </c>
      <c r="B556" s="5"/>
      <c r="C556" s="5">
        <f t="shared" si="11"/>
        <v>4.4864399626393068</v>
      </c>
    </row>
    <row r="557" spans="1:3" x14ac:dyDescent="0.25">
      <c r="A557" s="5">
        <v>13.2</v>
      </c>
      <c r="B557" s="5"/>
      <c r="C557" s="5">
        <f t="shared" si="11"/>
        <v>4.4703672921647879</v>
      </c>
    </row>
    <row r="558" spans="1:3" x14ac:dyDescent="0.25">
      <c r="A558" s="5">
        <v>13.225</v>
      </c>
      <c r="B558" s="5"/>
      <c r="C558" s="5">
        <f t="shared" si="11"/>
        <v>4.4541263351067633</v>
      </c>
    </row>
    <row r="559" spans="1:3" x14ac:dyDescent="0.25">
      <c r="A559" s="5">
        <v>13.25</v>
      </c>
      <c r="B559" s="5"/>
      <c r="C559" s="5">
        <f t="shared" si="11"/>
        <v>4.4377168604983908</v>
      </c>
    </row>
    <row r="560" spans="1:3" x14ac:dyDescent="0.25">
      <c r="A560" s="5">
        <v>13.275</v>
      </c>
      <c r="B560" s="5"/>
      <c r="C560" s="5">
        <f t="shared" si="11"/>
        <v>4.4211387339264352</v>
      </c>
    </row>
    <row r="561" spans="1:3" x14ac:dyDescent="0.25">
      <c r="A561" s="5">
        <v>13.3</v>
      </c>
      <c r="B561" s="5"/>
      <c r="C561" s="5">
        <f t="shared" si="11"/>
        <v>4.4043919251236989</v>
      </c>
    </row>
    <row r="562" spans="1:3" x14ac:dyDescent="0.25">
      <c r="A562" s="5">
        <v>13.324999999999999</v>
      </c>
      <c r="B562" s="5"/>
      <c r="C562" s="5">
        <f t="shared" si="11"/>
        <v>4.3874765160913558</v>
      </c>
    </row>
    <row r="563" spans="1:3" x14ac:dyDescent="0.25">
      <c r="A563" s="5">
        <v>13.35</v>
      </c>
      <c r="B563" s="5"/>
      <c r="C563" s="5">
        <f t="shared" si="11"/>
        <v>4.3703927097846256</v>
      </c>
    </row>
    <row r="564" spans="1:3" x14ac:dyDescent="0.25">
      <c r="A564" s="5">
        <v>13.375</v>
      </c>
      <c r="B564" s="5"/>
      <c r="C564" s="5">
        <f t="shared" si="11"/>
        <v>4.3531408393966684</v>
      </c>
    </row>
    <row r="565" spans="1:3" x14ac:dyDescent="0.25">
      <c r="A565" s="5">
        <v>13.4</v>
      </c>
      <c r="B565" s="5"/>
      <c r="C565" s="5">
        <f t="shared" si="11"/>
        <v>4.3357213782767632</v>
      </c>
    </row>
    <row r="566" spans="1:3" x14ac:dyDescent="0.25">
      <c r="A566" s="5">
        <v>13.425000000000001</v>
      </c>
      <c r="B566" s="5"/>
      <c r="C566" s="5">
        <f t="shared" si="11"/>
        <v>4.3181349505199966</v>
      </c>
    </row>
    <row r="567" spans="1:3" x14ac:dyDescent="0.25">
      <c r="A567" s="5">
        <v>13.45</v>
      </c>
      <c r="B567" s="5"/>
      <c r="C567" s="5">
        <f t="shared" si="11"/>
        <v>4.300382342266543</v>
      </c>
    </row>
    <row r="568" spans="1:3" x14ac:dyDescent="0.25">
      <c r="A568" s="5">
        <v>13.475</v>
      </c>
      <c r="B568" s="5"/>
      <c r="C568" s="5">
        <f t="shared" si="11"/>
        <v>4.2824645137493231</v>
      </c>
    </row>
    <row r="569" spans="1:3" x14ac:dyDescent="0.25">
      <c r="A569" s="5">
        <v>13.5</v>
      </c>
      <c r="B569" s="5"/>
      <c r="C569" s="5">
        <f t="shared" si="11"/>
        <v>4.2643826121291291</v>
      </c>
    </row>
    <row r="570" spans="1:3" x14ac:dyDescent="0.25">
      <c r="A570" s="5">
        <v>13.525</v>
      </c>
      <c r="B570" s="5"/>
      <c r="C570" s="5">
        <f t="shared" si="11"/>
        <v>4.2461379851562082</v>
      </c>
    </row>
    <row r="571" spans="1:3" x14ac:dyDescent="0.25">
      <c r="A571" s="5">
        <v>13.55</v>
      </c>
      <c r="B571" s="5"/>
      <c r="C571" s="5">
        <f t="shared" si="11"/>
        <v>4.2277321956967491</v>
      </c>
    </row>
    <row r="572" spans="1:3" x14ac:dyDescent="0.25">
      <c r="A572" s="5">
        <v>13.574999999999999</v>
      </c>
      <c r="B572" s="5"/>
      <c r="C572" s="5">
        <f t="shared" si="11"/>
        <v>4.2091670371615137</v>
      </c>
    </row>
    <row r="573" spans="1:3" x14ac:dyDescent="0.25">
      <c r="A573" s="5">
        <v>13.6</v>
      </c>
      <c r="B573" s="5"/>
      <c r="C573" s="5">
        <f t="shared" si="11"/>
        <v>4.190444549871887</v>
      </c>
    </row>
    <row r="574" spans="1:3" x14ac:dyDescent="0.25">
      <c r="A574" s="5">
        <v>13.625</v>
      </c>
      <c r="B574" s="5"/>
      <c r="C574" s="5">
        <f t="shared" si="11"/>
        <v>4.1715670383958949</v>
      </c>
    </row>
    <row r="575" spans="1:3" x14ac:dyDescent="0.25">
      <c r="A575" s="5">
        <v>13.65</v>
      </c>
      <c r="B575" s="5"/>
      <c r="C575" s="5">
        <f t="shared" si="11"/>
        <v>4.1525370898827516</v>
      </c>
    </row>
    <row r="576" spans="1:3" x14ac:dyDescent="0.25">
      <c r="A576" s="5">
        <v>13.675000000000001</v>
      </c>
      <c r="B576" s="5"/>
      <c r="C576" s="5">
        <f t="shared" si="11"/>
        <v>4.1333575934195066</v>
      </c>
    </row>
    <row r="577" spans="1:3" x14ac:dyDescent="0.25">
      <c r="A577" s="5">
        <v>13.7</v>
      </c>
      <c r="B577" s="5"/>
      <c r="C577" s="5">
        <f t="shared" si="11"/>
        <v>4.114031760426772</v>
      </c>
    </row>
    <row r="578" spans="1:3" x14ac:dyDescent="0.25">
      <c r="A578" s="5">
        <v>13.725</v>
      </c>
      <c r="B578" s="5"/>
      <c r="C578" s="5">
        <f t="shared" si="11"/>
        <v>4.0945631461023</v>
      </c>
    </row>
    <row r="579" spans="1:3" x14ac:dyDescent="0.25">
      <c r="A579" s="5">
        <v>13.75</v>
      </c>
      <c r="B579" s="5"/>
      <c r="C579" s="5">
        <f t="shared" si="11"/>
        <v>4.0749556719110371</v>
      </c>
    </row>
    <row r="580" spans="1:3" x14ac:dyDescent="0.25">
      <c r="A580" s="5">
        <v>13.775</v>
      </c>
      <c r="B580" s="5"/>
      <c r="C580" s="5">
        <f t="shared" si="11"/>
        <v>4.0552136491079391</v>
      </c>
    </row>
    <row r="581" spans="1:3" x14ac:dyDescent="0.25">
      <c r="A581" s="5">
        <v>13.8</v>
      </c>
      <c r="B581" s="5"/>
      <c r="C581" s="5">
        <f t="shared" si="11"/>
        <v>4.0353418032649442</v>
      </c>
    </row>
    <row r="582" spans="1:3" x14ac:dyDescent="0.25">
      <c r="A582" s="5">
        <v>13.824999999999999</v>
      </c>
      <c r="B582" s="5"/>
      <c r="C582" s="5">
        <f t="shared" si="11"/>
        <v>4.0153452997558068</v>
      </c>
    </row>
    <row r="583" spans="1:3" x14ac:dyDescent="0.25">
      <c r="A583" s="5">
        <v>13.85</v>
      </c>
      <c r="B583" s="5"/>
      <c r="C583" s="5">
        <f t="shared" si="11"/>
        <v>3.9952297701316581</v>
      </c>
    </row>
    <row r="584" spans="1:3" x14ac:dyDescent="0.25">
      <c r="A584" s="5">
        <v>13.875</v>
      </c>
      <c r="B584" s="5"/>
      <c r="C584" s="5">
        <f t="shared" si="11"/>
        <v>3.9750013392957571</v>
      </c>
    </row>
    <row r="585" spans="1:3" x14ac:dyDescent="0.25">
      <c r="A585" s="5">
        <v>13.9</v>
      </c>
      <c r="B585" s="5"/>
      <c r="C585" s="5">
        <f t="shared" si="11"/>
        <v>3.9546666533577022</v>
      </c>
    </row>
    <row r="586" spans="1:3" x14ac:dyDescent="0.25">
      <c r="A586" s="5">
        <v>13.925000000000001</v>
      </c>
      <c r="B586" s="5"/>
      <c r="C586" s="5">
        <f t="shared" si="11"/>
        <v>3.9342329080149949</v>
      </c>
    </row>
    <row r="587" spans="1:3" x14ac:dyDescent="0.25">
      <c r="A587" s="5">
        <v>13.95</v>
      </c>
      <c r="B587" s="5"/>
      <c r="C587" s="5">
        <f t="shared" si="11"/>
        <v>3.9137078772729708</v>
      </c>
    </row>
    <row r="588" spans="1:3" x14ac:dyDescent="0.25">
      <c r="A588" s="5">
        <v>13.975</v>
      </c>
      <c r="B588" s="5"/>
      <c r="C588" s="5">
        <f t="shared" si="11"/>
        <v>3.8930999422725954</v>
      </c>
    </row>
    <row r="589" spans="1:3" x14ac:dyDescent="0.25">
      <c r="A589" s="5">
        <v>14</v>
      </c>
      <c r="B589" s="5"/>
      <c r="C589" s="5">
        <f t="shared" si="11"/>
        <v>3.8724181199491721</v>
      </c>
    </row>
    <row r="590" spans="1:3" x14ac:dyDescent="0.25">
      <c r="A590" s="5">
        <v>14.025</v>
      </c>
      <c r="B590" s="5"/>
      <c r="C590" s="5">
        <f t="shared" si="11"/>
        <v>3.8516720911936848</v>
      </c>
    </row>
    <row r="591" spans="1:3" x14ac:dyDescent="0.25">
      <c r="A591" s="5">
        <v>14.05</v>
      </c>
      <c r="B591" s="5"/>
      <c r="C591" s="5">
        <f t="shared" si="11"/>
        <v>3.8308722281323253</v>
      </c>
    </row>
    <row r="592" spans="1:3" x14ac:dyDescent="0.25">
      <c r="A592" s="5">
        <v>14.074999999999999</v>
      </c>
      <c r="B592" s="5"/>
      <c r="C592" s="5">
        <f t="shared" si="11"/>
        <v>3.8100296200790664</v>
      </c>
    </row>
    <row r="593" spans="1:3" x14ac:dyDescent="0.25">
      <c r="A593" s="5">
        <v>14.1</v>
      </c>
      <c r="B593" s="5"/>
      <c r="C593" s="5">
        <f t="shared" si="11"/>
        <v>3.7891560976514223</v>
      </c>
    </row>
    <row r="594" spans="1:3" x14ac:dyDescent="0.25">
      <c r="A594" s="5">
        <v>14.125</v>
      </c>
      <c r="B594" s="5"/>
      <c r="C594" s="5">
        <f t="shared" si="11"/>
        <v>3.7682642544717004</v>
      </c>
    </row>
    <row r="595" spans="1:3" x14ac:dyDescent="0.25">
      <c r="A595" s="5">
        <v>14.15</v>
      </c>
      <c r="B595" s="5"/>
      <c r="C595" s="5">
        <f t="shared" si="11"/>
        <v>3.7473674658060689</v>
      </c>
    </row>
    <row r="596" spans="1:3" x14ac:dyDescent="0.25">
      <c r="A596" s="5">
        <v>14.175000000000001</v>
      </c>
      <c r="B596" s="5"/>
      <c r="C596" s="5">
        <f t="shared" si="11"/>
        <v>3.7264799034236122</v>
      </c>
    </row>
    <row r="597" spans="1:3" x14ac:dyDescent="0.25">
      <c r="A597" s="5">
        <v>14.2</v>
      </c>
      <c r="B597" s="5"/>
      <c r="C597" s="5">
        <f t="shared" si="11"/>
        <v>3.7056165458887782</v>
      </c>
    </row>
    <row r="598" spans="1:3" x14ac:dyDescent="0.25">
      <c r="A598" s="5">
        <v>14.225</v>
      </c>
      <c r="B598" s="5"/>
      <c r="C598" s="5">
        <f t="shared" si="11"/>
        <v>3.6847931834362755</v>
      </c>
    </row>
    <row r="599" spans="1:3" x14ac:dyDescent="0.25">
      <c r="A599" s="5">
        <v>14.25</v>
      </c>
      <c r="B599" s="5"/>
      <c r="C599" s="5">
        <f t="shared" si="11"/>
        <v>3.6640264165204361</v>
      </c>
    </row>
    <row r="600" spans="1:3" x14ac:dyDescent="0.25">
      <c r="A600" s="5">
        <v>14.275</v>
      </c>
      <c r="B600" s="5"/>
      <c r="C600" s="5">
        <f t="shared" si="11"/>
        <v>3.6433336470849707</v>
      </c>
    </row>
    <row r="601" spans="1:3" x14ac:dyDescent="0.25">
      <c r="A601" s="5">
        <v>14.3</v>
      </c>
      <c r="B601" s="5"/>
      <c r="C601" s="5">
        <f t="shared" si="11"/>
        <v>3.6227330615683906</v>
      </c>
    </row>
    <row r="602" spans="1:3" x14ac:dyDescent="0.25">
      <c r="A602" s="5">
        <v>14.324999999999999</v>
      </c>
      <c r="B602" s="5"/>
      <c r="C602" s="5">
        <f t="shared" si="11"/>
        <v>3.6022436046496491</v>
      </c>
    </row>
    <row r="603" spans="1:3" x14ac:dyDescent="0.25">
      <c r="A603" s="5">
        <v>14.35</v>
      </c>
      <c r="B603" s="5"/>
      <c r="C603" s="5">
        <f t="shared" si="11"/>
        <v>3.5818849427529083</v>
      </c>
    </row>
    <row r="604" spans="1:3" x14ac:dyDescent="0.25">
      <c r="A604" s="5">
        <v>14.375</v>
      </c>
      <c r="B604" s="5"/>
      <c r="C604" s="5">
        <f t="shared" si="11"/>
        <v>3.5616774163752867</v>
      </c>
    </row>
    <row r="605" spans="1:3" x14ac:dyDescent="0.25">
      <c r="A605" s="5">
        <v>14.4</v>
      </c>
      <c r="B605" s="5"/>
      <c r="C605" s="5">
        <f t="shared" si="11"/>
        <v>3.5416419803818995</v>
      </c>
    </row>
    <row r="606" spans="1:3" x14ac:dyDescent="0.25">
      <c r="A606" s="5">
        <v>14.425000000000001</v>
      </c>
      <c r="B606" s="5"/>
      <c r="C606" s="5">
        <f t="shared" si="11"/>
        <v>3.5218001315338956</v>
      </c>
    </row>
    <row r="607" spans="1:3" x14ac:dyDescent="0.25">
      <c r="A607" s="5">
        <v>14.45</v>
      </c>
      <c r="B607" s="5"/>
      <c r="C607" s="5">
        <f t="shared" si="11"/>
        <v>3.5021738226812191</v>
      </c>
    </row>
    <row r="608" spans="1:3" x14ac:dyDescent="0.25">
      <c r="A608" s="5">
        <v>14.475</v>
      </c>
      <c r="B608" s="5"/>
      <c r="C608" s="5">
        <f t="shared" ref="C608:C671" si="12">LOG((10^$G$5-10^$G$2)*10^(-1*((A608/$G$3)^$G$4))+10^$G$2)</f>
        <v>3.4827853632660246</v>
      </c>
    </row>
    <row r="609" spans="1:3" x14ac:dyDescent="0.25">
      <c r="A609" s="5">
        <v>14.5</v>
      </c>
      <c r="B609" s="5"/>
      <c r="C609" s="5">
        <f t="shared" si="12"/>
        <v>3.4636573060460267</v>
      </c>
    </row>
    <row r="610" spans="1:3" x14ac:dyDescent="0.25">
      <c r="A610" s="5">
        <v>14.525</v>
      </c>
      <c r="B610" s="5"/>
      <c r="C610" s="5">
        <f t="shared" si="12"/>
        <v>3.4448123202589107</v>
      </c>
    </row>
    <row r="611" spans="1:3" x14ac:dyDescent="0.25">
      <c r="A611" s="5">
        <v>14.55</v>
      </c>
      <c r="B611" s="5"/>
      <c r="C611" s="5">
        <f t="shared" si="12"/>
        <v>3.4262730518058397</v>
      </c>
    </row>
    <row r="612" spans="1:3" x14ac:dyDescent="0.25">
      <c r="A612" s="5">
        <v>14.574999999999999</v>
      </c>
      <c r="B612" s="5"/>
      <c r="C612" s="5">
        <f t="shared" si="12"/>
        <v>3.4080619714272427</v>
      </c>
    </row>
    <row r="613" spans="1:3" x14ac:dyDescent="0.25">
      <c r="A613" s="5">
        <v>14.6</v>
      </c>
      <c r="B613" s="5"/>
      <c r="C613" s="5">
        <f t="shared" si="12"/>
        <v>3.3902012122676299</v>
      </c>
    </row>
    <row r="614" spans="1:3" x14ac:dyDescent="0.25">
      <c r="A614" s="5">
        <v>14.625</v>
      </c>
      <c r="B614" s="5"/>
      <c r="C614" s="5">
        <f t="shared" si="12"/>
        <v>3.3727123986645822</v>
      </c>
    </row>
    <row r="615" spans="1:3" x14ac:dyDescent="0.25">
      <c r="A615" s="5">
        <v>14.65</v>
      </c>
      <c r="B615" s="5"/>
      <c r="C615" s="5">
        <f t="shared" si="12"/>
        <v>3.3556164684335386</v>
      </c>
    </row>
    <row r="616" spans="1:3" x14ac:dyDescent="0.25">
      <c r="A616" s="5">
        <v>14.675000000000001</v>
      </c>
      <c r="B616" s="5"/>
      <c r="C616" s="5">
        <f t="shared" si="12"/>
        <v>3.3389334913349384</v>
      </c>
    </row>
    <row r="617" spans="1:3" x14ac:dyDescent="0.25">
      <c r="A617" s="5">
        <v>14.7</v>
      </c>
      <c r="B617" s="5"/>
      <c r="C617" s="5">
        <f t="shared" si="12"/>
        <v>3.3226824867820013</v>
      </c>
    </row>
    <row r="618" spans="1:3" x14ac:dyDescent="0.25">
      <c r="A618" s="5">
        <v>14.725</v>
      </c>
      <c r="B618" s="5"/>
      <c r="C618" s="5">
        <f t="shared" si="12"/>
        <v>3.3068812441534665</v>
      </c>
    </row>
    <row r="619" spans="1:3" x14ac:dyDescent="0.25">
      <c r="A619" s="5">
        <v>14.75</v>
      </c>
      <c r="B619" s="5"/>
      <c r="C619" s="5">
        <f t="shared" si="12"/>
        <v>3.2915461492939406</v>
      </c>
    </row>
    <row r="620" spans="1:3" x14ac:dyDescent="0.25">
      <c r="A620" s="5">
        <v>14.775</v>
      </c>
      <c r="B620" s="5"/>
      <c r="C620" s="5">
        <f t="shared" si="12"/>
        <v>3.2766920208953358</v>
      </c>
    </row>
    <row r="621" spans="1:3" x14ac:dyDescent="0.25">
      <c r="A621" s="5">
        <v>14.8</v>
      </c>
      <c r="B621" s="5"/>
      <c r="C621" s="5">
        <f t="shared" si="12"/>
        <v>3.2623319604402901</v>
      </c>
    </row>
    <row r="622" spans="1:3" x14ac:dyDescent="0.25">
      <c r="A622" s="5">
        <v>14.824999999999999</v>
      </c>
      <c r="B622" s="5"/>
      <c r="C622" s="5">
        <f t="shared" si="12"/>
        <v>3.2484772192419227</v>
      </c>
    </row>
    <row r="623" spans="1:3" x14ac:dyDescent="0.25">
      <c r="A623" s="5">
        <v>14.85</v>
      </c>
      <c r="B623" s="5"/>
      <c r="C623" s="5">
        <f t="shared" si="12"/>
        <v>3.2351370858302011</v>
      </c>
    </row>
    <row r="624" spans="1:3" x14ac:dyDescent="0.25">
      <c r="A624" s="5">
        <v>14.875</v>
      </c>
      <c r="B624" s="5"/>
      <c r="C624" s="5">
        <f t="shared" si="12"/>
        <v>3.2223187965176128</v>
      </c>
    </row>
    <row r="625" spans="1:3" x14ac:dyDescent="0.25">
      <c r="A625" s="5">
        <v>14.9</v>
      </c>
      <c r="B625" s="5"/>
      <c r="C625" s="5">
        <f t="shared" si="12"/>
        <v>3.2100274714379431</v>
      </c>
    </row>
    <row r="626" spans="1:3" x14ac:dyDescent="0.25">
      <c r="A626" s="5">
        <v>14.925000000000001</v>
      </c>
      <c r="B626" s="5"/>
      <c r="C626" s="5">
        <f t="shared" si="12"/>
        <v>3.1982660777116214</v>
      </c>
    </row>
    <row r="627" spans="1:3" x14ac:dyDescent="0.25">
      <c r="A627" s="5">
        <v>14.95</v>
      </c>
      <c r="B627" s="5"/>
      <c r="C627" s="5">
        <f t="shared" si="12"/>
        <v>3.187035420676041</v>
      </c>
    </row>
    <row r="628" spans="1:3" x14ac:dyDescent="0.25">
      <c r="A628" s="5">
        <v>14.975</v>
      </c>
      <c r="B628" s="5"/>
      <c r="C628" s="5">
        <f t="shared" si="12"/>
        <v>3.1763341633611724</v>
      </c>
    </row>
    <row r="629" spans="1:3" x14ac:dyDescent="0.25">
      <c r="A629" s="5">
        <v>15</v>
      </c>
      <c r="B629" s="5"/>
      <c r="C629" s="5">
        <f t="shared" si="12"/>
        <v>3.1661588736245174</v>
      </c>
    </row>
    <row r="630" spans="1:3" x14ac:dyDescent="0.25">
      <c r="A630" s="5">
        <v>15.025</v>
      </c>
      <c r="B630" s="5"/>
      <c r="C630" s="5">
        <f t="shared" si="12"/>
        <v>3.1565040976202745</v>
      </c>
    </row>
    <row r="631" spans="1:3" x14ac:dyDescent="0.25">
      <c r="A631" s="5">
        <v>15.05</v>
      </c>
      <c r="B631" s="5"/>
      <c r="C631" s="5">
        <f t="shared" si="12"/>
        <v>3.1473624575990029</v>
      </c>
    </row>
    <row r="632" spans="1:3" x14ac:dyDescent="0.25">
      <c r="A632" s="5">
        <v>15.074999999999999</v>
      </c>
      <c r="B632" s="5"/>
      <c r="C632" s="5">
        <f t="shared" si="12"/>
        <v>3.1387247714453039</v>
      </c>
    </row>
    <row r="633" spans="1:3" x14ac:dyDescent="0.25">
      <c r="A633" s="5">
        <v>15.1</v>
      </c>
      <c r="B633" s="5"/>
      <c r="C633" s="5">
        <f t="shared" si="12"/>
        <v>3.1305801908853308</v>
      </c>
    </row>
    <row r="634" spans="1:3" x14ac:dyDescent="0.25">
      <c r="A634" s="5">
        <v>15.125</v>
      </c>
      <c r="B634" s="5"/>
      <c r="C634" s="5">
        <f t="shared" si="12"/>
        <v>3.1229163549491266</v>
      </c>
    </row>
    <row r="635" spans="1:3" x14ac:dyDescent="0.25">
      <c r="A635" s="5">
        <v>15.15</v>
      </c>
      <c r="B635" s="5"/>
      <c r="C635" s="5">
        <f t="shared" si="12"/>
        <v>3.1157195550626229</v>
      </c>
    </row>
    <row r="636" spans="1:3" x14ac:dyDescent="0.25">
      <c r="A636" s="5">
        <v>15.175000000000001</v>
      </c>
      <c r="B636" s="5"/>
      <c r="C636" s="5">
        <f t="shared" si="12"/>
        <v>3.1089749080706319</v>
      </c>
    </row>
    <row r="637" spans="1:3" x14ac:dyDescent="0.25">
      <c r="A637" s="5">
        <v>15.2</v>
      </c>
      <c r="B637" s="5"/>
      <c r="C637" s="5">
        <f t="shared" si="12"/>
        <v>3.1026665335476604</v>
      </c>
    </row>
    <row r="638" spans="1:3" x14ac:dyDescent="0.25">
      <c r="A638" s="5">
        <v>15.225</v>
      </c>
      <c r="B638" s="5"/>
      <c r="C638" s="5">
        <f t="shared" si="12"/>
        <v>3.0967777319244369</v>
      </c>
    </row>
    <row r="639" spans="1:3" x14ac:dyDescent="0.25">
      <c r="A639" s="5">
        <v>15.25</v>
      </c>
      <c r="B639" s="5"/>
      <c r="C639" s="5">
        <f t="shared" si="12"/>
        <v>3.0912911602263802</v>
      </c>
    </row>
    <row r="640" spans="1:3" x14ac:dyDescent="0.25">
      <c r="A640" s="5">
        <v>15.275</v>
      </c>
      <c r="B640" s="5"/>
      <c r="C640" s="5">
        <f t="shared" si="12"/>
        <v>3.0861890025646197</v>
      </c>
    </row>
    <row r="641" spans="1:3" x14ac:dyDescent="0.25">
      <c r="A641" s="5">
        <v>15.3</v>
      </c>
      <c r="B641" s="5"/>
      <c r="C641" s="5">
        <f t="shared" si="12"/>
        <v>3.0814531329182264</v>
      </c>
    </row>
    <row r="642" spans="1:3" x14ac:dyDescent="0.25">
      <c r="A642" s="5">
        <v>15.324999999999999</v>
      </c>
      <c r="B642" s="5"/>
      <c r="C642" s="5">
        <f t="shared" si="12"/>
        <v>3.0770652681757333</v>
      </c>
    </row>
    <row r="643" spans="1:3" x14ac:dyDescent="0.25">
      <c r="A643" s="5">
        <v>15.35</v>
      </c>
      <c r="B643" s="5"/>
      <c r="C643" s="5">
        <f t="shared" si="12"/>
        <v>3.0730071098441516</v>
      </c>
    </row>
    <row r="644" spans="1:3" x14ac:dyDescent="0.25">
      <c r="A644" s="5">
        <v>15.375</v>
      </c>
      <c r="B644" s="5"/>
      <c r="C644" s="5">
        <f t="shared" si="12"/>
        <v>3.0692604732663487</v>
      </c>
    </row>
    <row r="645" spans="1:3" x14ac:dyDescent="0.25">
      <c r="A645" s="5">
        <v>15.4</v>
      </c>
      <c r="B645" s="5"/>
      <c r="C645" s="5">
        <f t="shared" si="12"/>
        <v>3.0658074035977441</v>
      </c>
    </row>
    <row r="646" spans="1:3" x14ac:dyDescent="0.25">
      <c r="A646" s="5">
        <v>15.425000000000001</v>
      </c>
      <c r="B646" s="5"/>
      <c r="C646" s="5">
        <f t="shared" si="12"/>
        <v>3.0626302781691948</v>
      </c>
    </row>
    <row r="647" spans="1:3" x14ac:dyDescent="0.25">
      <c r="A647" s="5">
        <v>15.45</v>
      </c>
      <c r="B647" s="5"/>
      <c r="C647" s="5">
        <f t="shared" si="12"/>
        <v>3.0597118951965045</v>
      </c>
    </row>
    <row r="648" spans="1:3" x14ac:dyDescent="0.25">
      <c r="A648" s="5">
        <v>15.475</v>
      </c>
      <c r="B648" s="5"/>
      <c r="C648" s="5">
        <f t="shared" si="12"/>
        <v>3.0570355490832637</v>
      </c>
    </row>
    <row r="649" spans="1:3" x14ac:dyDescent="0.25">
      <c r="A649" s="5">
        <v>15.5</v>
      </c>
      <c r="B649" s="5"/>
      <c r="C649" s="5">
        <f t="shared" si="12"/>
        <v>3.0545850928007394</v>
      </c>
    </row>
    <row r="650" spans="1:3" x14ac:dyDescent="0.25">
      <c r="A650" s="5">
        <v>15.525</v>
      </c>
      <c r="B650" s="5"/>
      <c r="C650" s="5">
        <f t="shared" si="12"/>
        <v>3.0523449880166145</v>
      </c>
    </row>
    <row r="651" spans="1:3" x14ac:dyDescent="0.25">
      <c r="A651" s="5">
        <v>15.55</v>
      </c>
      <c r="B651" s="5"/>
      <c r="C651" s="5">
        <f t="shared" si="12"/>
        <v>3.0503003437859464</v>
      </c>
    </row>
    <row r="652" spans="1:3" x14ac:dyDescent="0.25">
      <c r="A652" s="5">
        <v>15.574999999999999</v>
      </c>
      <c r="B652" s="5"/>
      <c r="C652" s="5">
        <f t="shared" si="12"/>
        <v>3.0484369447164146</v>
      </c>
    </row>
    <row r="653" spans="1:3" x14ac:dyDescent="0.25">
      <c r="A653" s="5">
        <v>15.6</v>
      </c>
      <c r="B653" s="5"/>
      <c r="C653" s="5">
        <f t="shared" si="12"/>
        <v>3.0467412695804446</v>
      </c>
    </row>
    <row r="654" spans="1:3" x14ac:dyDescent="0.25">
      <c r="A654" s="5">
        <v>15.625</v>
      </c>
      <c r="B654" s="5"/>
      <c r="C654" s="5">
        <f t="shared" si="12"/>
        <v>3.0452005013743655</v>
      </c>
    </row>
    <row r="655" spans="1:3" x14ac:dyDescent="0.25">
      <c r="A655" s="5">
        <v>15.65</v>
      </c>
      <c r="B655" s="5"/>
      <c r="C655" s="5">
        <f t="shared" si="12"/>
        <v>3.043802529824589</v>
      </c>
    </row>
    <row r="656" spans="1:3" x14ac:dyDescent="0.25">
      <c r="A656" s="5">
        <v>15.675000000000001</v>
      </c>
      <c r="B656" s="5"/>
      <c r="C656" s="5">
        <f t="shared" si="12"/>
        <v>3.0425359473182705</v>
      </c>
    </row>
    <row r="657" spans="1:3" x14ac:dyDescent="0.25">
      <c r="A657" s="5">
        <v>15.7</v>
      </c>
      <c r="B657" s="5"/>
      <c r="C657" s="5">
        <f t="shared" si="12"/>
        <v>3.0413900391958282</v>
      </c>
    </row>
    <row r="658" spans="1:3" x14ac:dyDescent="0.25">
      <c r="A658" s="5">
        <v>15.725</v>
      </c>
      <c r="B658" s="5"/>
      <c r="C658" s="5">
        <f t="shared" si="12"/>
        <v>3.0403547692896238</v>
      </c>
    </row>
    <row r="659" spans="1:3" x14ac:dyDescent="0.25">
      <c r="A659" s="5">
        <v>15.75</v>
      </c>
      <c r="B659" s="5"/>
      <c r="C659" s="5">
        <f t="shared" si="12"/>
        <v>3.039420761530935</v>
      </c>
    </row>
    <row r="660" spans="1:3" x14ac:dyDescent="0.25">
      <c r="A660" s="5">
        <v>15.775</v>
      </c>
      <c r="B660" s="5"/>
      <c r="C660" s="5">
        <f t="shared" si="12"/>
        <v>3.0385792783795305</v>
      </c>
    </row>
    <row r="661" spans="1:3" x14ac:dyDescent="0.25">
      <c r="A661" s="5">
        <v>15.8</v>
      </c>
      <c r="B661" s="5"/>
      <c r="C661" s="5">
        <f t="shared" si="12"/>
        <v>3.0378221967594921</v>
      </c>
    </row>
    <row r="662" spans="1:3" x14ac:dyDescent="0.25">
      <c r="A662" s="5">
        <v>15.824999999999999</v>
      </c>
      <c r="B662" s="5"/>
      <c r="C662" s="5">
        <f t="shared" si="12"/>
        <v>3.03714198211371</v>
      </c>
    </row>
    <row r="663" spans="1:3" x14ac:dyDescent="0.25">
      <c r="A663" s="5">
        <v>15.85</v>
      </c>
      <c r="B663" s="5"/>
      <c r="C663" s="5">
        <f t="shared" si="12"/>
        <v>3.0365316611195792</v>
      </c>
    </row>
    <row r="664" spans="1:3" x14ac:dyDescent="0.25">
      <c r="A664" s="5">
        <v>15.875</v>
      </c>
      <c r="B664" s="5"/>
      <c r="C664" s="5">
        <f t="shared" si="12"/>
        <v>3.0359847935411199</v>
      </c>
    </row>
    <row r="665" spans="1:3" x14ac:dyDescent="0.25">
      <c r="A665" s="5">
        <v>15.9</v>
      </c>
      <c r="B665" s="5"/>
      <c r="C665" s="5">
        <f t="shared" si="12"/>
        <v>3.0354954436291375</v>
      </c>
    </row>
    <row r="666" spans="1:3" x14ac:dyDescent="0.25">
      <c r="A666" s="5">
        <v>15.925000000000001</v>
      </c>
      <c r="B666" s="5"/>
      <c r="C666" s="5">
        <f t="shared" si="12"/>
        <v>3.0350581514216972</v>
      </c>
    </row>
    <row r="667" spans="1:3" x14ac:dyDescent="0.25">
      <c r="A667" s="5">
        <v>15.95</v>
      </c>
      <c r="B667" s="5"/>
      <c r="C667" s="5">
        <f t="shared" si="12"/>
        <v>3.0346679042425966</v>
      </c>
    </row>
    <row r="668" spans="1:3" x14ac:dyDescent="0.25">
      <c r="A668" s="5">
        <v>15.975</v>
      </c>
      <c r="B668" s="5"/>
      <c r="C668" s="5">
        <f t="shared" si="12"/>
        <v>3.0343201086458178</v>
      </c>
    </row>
    <row r="669" spans="1:3" x14ac:dyDescent="0.25">
      <c r="A669" s="5">
        <v>16</v>
      </c>
      <c r="B669" s="5"/>
      <c r="C669" s="5">
        <f t="shared" si="12"/>
        <v>3.0340105630091729</v>
      </c>
    </row>
    <row r="670" spans="1:3" x14ac:dyDescent="0.25">
      <c r="A670" s="5">
        <v>16.024999999999999</v>
      </c>
      <c r="B670" s="5"/>
      <c r="C670" s="5">
        <f t="shared" si="12"/>
        <v>3.0337354309404181</v>
      </c>
    </row>
    <row r="671" spans="1:3" x14ac:dyDescent="0.25">
      <c r="A671" s="5">
        <v>16.05</v>
      </c>
      <c r="B671" s="5"/>
      <c r="C671" s="5">
        <f t="shared" si="12"/>
        <v>3.0334912156237843</v>
      </c>
    </row>
    <row r="672" spans="1:3" x14ac:dyDescent="0.25">
      <c r="A672" s="5">
        <v>16.074999999999999</v>
      </c>
      <c r="B672" s="5"/>
      <c r="C672" s="5">
        <f t="shared" ref="C672:C735" si="13">LOG((10^$G$5-10^$G$2)*10^(-1*((A672/$G$3)^$G$4))+10^$G$2)</f>
        <v>3.0332747352039258</v>
      </c>
    </row>
    <row r="673" spans="1:3" x14ac:dyDescent="0.25">
      <c r="A673" s="5">
        <v>16.100000000000001</v>
      </c>
      <c r="B673" s="5"/>
      <c r="C673" s="5">
        <f t="shared" si="13"/>
        <v>3.033083099277385</v>
      </c>
    </row>
    <row r="674" spans="1:3" x14ac:dyDescent="0.25">
      <c r="A674" s="5">
        <v>16.125</v>
      </c>
      <c r="B674" s="5"/>
      <c r="C674" s="5">
        <f t="shared" si="13"/>
        <v>3.0329136865385036</v>
      </c>
    </row>
    <row r="675" spans="1:3" x14ac:dyDescent="0.25">
      <c r="A675" s="5">
        <v>16.149999999999999</v>
      </c>
      <c r="B675" s="5"/>
      <c r="C675" s="5">
        <f t="shared" si="13"/>
        <v>3.0327641236069298</v>
      </c>
    </row>
    <row r="676" spans="1:3" x14ac:dyDescent="0.25">
      <c r="A676" s="5">
        <v>16.175000000000001</v>
      </c>
      <c r="B676" s="5"/>
      <c r="C676" s="5">
        <f t="shared" si="13"/>
        <v>3.0326322650471726</v>
      </c>
    </row>
    <row r="677" spans="1:3" x14ac:dyDescent="0.25">
      <c r="A677" s="5">
        <v>16.2</v>
      </c>
      <c r="B677" s="5"/>
      <c r="C677" s="5">
        <f t="shared" si="13"/>
        <v>3.0325161745766565</v>
      </c>
    </row>
    <row r="678" spans="1:3" x14ac:dyDescent="0.25">
      <c r="A678" s="5">
        <v>16.225000000000001</v>
      </c>
      <c r="B678" s="5"/>
      <c r="C678" s="5">
        <f t="shared" si="13"/>
        <v>3.0324141074472042</v>
      </c>
    </row>
    <row r="679" spans="1:3" x14ac:dyDescent="0.25">
      <c r="A679" s="5">
        <v>16.25</v>
      </c>
      <c r="B679" s="5"/>
      <c r="C679" s="5">
        <f t="shared" si="13"/>
        <v>3.0323244939754601</v>
      </c>
    </row>
    <row r="680" spans="1:3" x14ac:dyDescent="0.25">
      <c r="A680" s="5">
        <v>16.274999999999999</v>
      </c>
      <c r="B680" s="5"/>
      <c r="C680" s="5">
        <f t="shared" si="13"/>
        <v>3.0322459241902369</v>
      </c>
    </row>
    <row r="681" spans="1:3" x14ac:dyDescent="0.25">
      <c r="A681" s="5">
        <v>16.3</v>
      </c>
      <c r="B681" s="5"/>
      <c r="C681" s="5">
        <f t="shared" si="13"/>
        <v>3.0321771335588963</v>
      </c>
    </row>
    <row r="682" spans="1:3" x14ac:dyDescent="0.25">
      <c r="A682" s="5">
        <v>16.324999999999999</v>
      </c>
      <c r="B682" s="5"/>
      <c r="C682" s="5">
        <f t="shared" si="13"/>
        <v>3.0321169897503677</v>
      </c>
    </row>
    <row r="683" spans="1:3" x14ac:dyDescent="0.25">
      <c r="A683" s="5">
        <v>16.350000000000001</v>
      </c>
      <c r="B683" s="5"/>
      <c r="C683" s="5">
        <f t="shared" si="13"/>
        <v>3.0320644803891632</v>
      </c>
    </row>
    <row r="684" spans="1:3" x14ac:dyDescent="0.25">
      <c r="A684" s="5">
        <v>16.375</v>
      </c>
      <c r="B684" s="5"/>
      <c r="C684" s="5">
        <f t="shared" si="13"/>
        <v>3.032018701752508</v>
      </c>
    </row>
    <row r="685" spans="1:3" x14ac:dyDescent="0.25">
      <c r="A685" s="5">
        <v>16.399999999999999</v>
      </c>
      <c r="B685" s="5"/>
      <c r="C685" s="5">
        <f t="shared" si="13"/>
        <v>3.0319788483613572</v>
      </c>
    </row>
    <row r="686" spans="1:3" x14ac:dyDescent="0.25">
      <c r="A686" s="5">
        <v>16.425000000000001</v>
      </c>
      <c r="B686" s="5"/>
      <c r="C686" s="5">
        <f t="shared" si="13"/>
        <v>3.0319442034154624</v>
      </c>
    </row>
    <row r="687" spans="1:3" x14ac:dyDescent="0.25">
      <c r="A687" s="5">
        <v>16.45</v>
      </c>
      <c r="B687" s="5"/>
      <c r="C687" s="5">
        <f t="shared" si="13"/>
        <v>3.0319141300226398</v>
      </c>
    </row>
    <row r="688" spans="1:3" x14ac:dyDescent="0.25">
      <c r="A688" s="5">
        <v>16.475000000000001</v>
      </c>
      <c r="B688" s="5"/>
      <c r="C688" s="5">
        <f t="shared" si="13"/>
        <v>3.0318880631729268</v>
      </c>
    </row>
    <row r="689" spans="1:3" x14ac:dyDescent="0.25">
      <c r="A689" s="5">
        <v>16.5</v>
      </c>
      <c r="B689" s="5"/>
      <c r="C689" s="5">
        <f t="shared" si="13"/>
        <v>3.031865502409218</v>
      </c>
    </row>
    <row r="690" spans="1:3" x14ac:dyDescent="0.25">
      <c r="A690" s="5">
        <v>16.524999999999999</v>
      </c>
      <c r="B690" s="5"/>
      <c r="C690" s="5">
        <f t="shared" si="13"/>
        <v>3.0318460051472509</v>
      </c>
    </row>
    <row r="691" spans="1:3" x14ac:dyDescent="0.25">
      <c r="A691" s="5">
        <v>16.55</v>
      </c>
      <c r="B691" s="5"/>
      <c r="C691" s="5">
        <f t="shared" si="13"/>
        <v>3.0318291805993174</v>
      </c>
    </row>
    <row r="692" spans="1:3" x14ac:dyDescent="0.25">
      <c r="A692" s="5">
        <v>16.574999999999999</v>
      </c>
      <c r="B692" s="5"/>
      <c r="C692" s="5">
        <f t="shared" si="13"/>
        <v>3.0318146842578177</v>
      </c>
    </row>
    <row r="693" spans="1:3" x14ac:dyDescent="0.25">
      <c r="A693" s="5">
        <v>16.600000000000001</v>
      </c>
      <c r="B693" s="5"/>
      <c r="C693" s="5">
        <f t="shared" si="13"/>
        <v>3.0318022128966318</v>
      </c>
    </row>
    <row r="694" spans="1:3" x14ac:dyDescent="0.25">
      <c r="A694" s="5">
        <v>16.625</v>
      </c>
      <c r="B694" s="5"/>
      <c r="C694" s="5">
        <f t="shared" si="13"/>
        <v>3.0317915000502818</v>
      </c>
    </row>
    <row r="695" spans="1:3" x14ac:dyDescent="0.25">
      <c r="A695" s="5">
        <v>16.649999999999999</v>
      </c>
      <c r="B695" s="5"/>
      <c r="C695" s="5">
        <f t="shared" si="13"/>
        <v>3.0317823119328859</v>
      </c>
    </row>
    <row r="696" spans="1:3" x14ac:dyDescent="0.25">
      <c r="A696" s="5">
        <v>16.675000000000001</v>
      </c>
      <c r="B696" s="5"/>
      <c r="C696" s="5">
        <f t="shared" si="13"/>
        <v>3.0317744437610048</v>
      </c>
    </row>
    <row r="697" spans="1:3" x14ac:dyDescent="0.25">
      <c r="A697" s="5">
        <v>16.7</v>
      </c>
      <c r="B697" s="5"/>
      <c r="C697" s="5">
        <f t="shared" si="13"/>
        <v>3.0317677164465664</v>
      </c>
    </row>
    <row r="698" spans="1:3" x14ac:dyDescent="0.25">
      <c r="A698" s="5">
        <v>16.725000000000001</v>
      </c>
      <c r="B698" s="5"/>
      <c r="C698" s="5">
        <f t="shared" si="13"/>
        <v>3.0317619736281283</v>
      </c>
    </row>
    <row r="699" spans="1:3" x14ac:dyDescent="0.25">
      <c r="A699" s="5">
        <v>16.75</v>
      </c>
      <c r="B699" s="5"/>
      <c r="C699" s="5">
        <f t="shared" si="13"/>
        <v>3.0317570790107959</v>
      </c>
    </row>
    <row r="700" spans="1:3" x14ac:dyDescent="0.25">
      <c r="A700" s="5">
        <v>16.774999999999999</v>
      </c>
      <c r="B700" s="5"/>
      <c r="C700" s="5">
        <f t="shared" si="13"/>
        <v>3.0317529139871007</v>
      </c>
    </row>
    <row r="701" spans="1:3" x14ac:dyDescent="0.25">
      <c r="A701" s="5">
        <v>16.8</v>
      </c>
      <c r="B701" s="5"/>
      <c r="C701" s="5">
        <f t="shared" si="13"/>
        <v>3.0317493755130953</v>
      </c>
    </row>
    <row r="702" spans="1:3" x14ac:dyDescent="0.25">
      <c r="A702" s="5">
        <v>16.824999999999999</v>
      </c>
      <c r="B702" s="5"/>
      <c r="C702" s="5">
        <f t="shared" si="13"/>
        <v>3.0317463742157842</v>
      </c>
    </row>
    <row r="703" spans="1:3" x14ac:dyDescent="0.25">
      <c r="A703" s="5">
        <v>16.850000000000001</v>
      </c>
      <c r="B703" s="5"/>
      <c r="C703" s="5">
        <f t="shared" si="13"/>
        <v>3.0317438327098136</v>
      </c>
    </row>
    <row r="704" spans="1:3" x14ac:dyDescent="0.25">
      <c r="A704" s="5">
        <v>16.875</v>
      </c>
      <c r="B704" s="5"/>
      <c r="C704" s="5">
        <f t="shared" si="13"/>
        <v>3.0317416841030531</v>
      </c>
    </row>
    <row r="705" spans="1:3" x14ac:dyDescent="0.25">
      <c r="A705" s="5">
        <v>16.899999999999999</v>
      </c>
      <c r="B705" s="5"/>
      <c r="C705" s="5">
        <f t="shared" si="13"/>
        <v>3.0317398706723333</v>
      </c>
    </row>
    <row r="706" spans="1:3" x14ac:dyDescent="0.25">
      <c r="A706" s="5">
        <v>16.925000000000001</v>
      </c>
      <c r="B706" s="5"/>
      <c r="C706" s="5">
        <f t="shared" si="13"/>
        <v>3.0317383426921549</v>
      </c>
    </row>
    <row r="707" spans="1:3" x14ac:dyDescent="0.25">
      <c r="A707" s="5">
        <v>16.95</v>
      </c>
      <c r="B707" s="5"/>
      <c r="C707" s="5">
        <f t="shared" si="13"/>
        <v>3.0317370574006226</v>
      </c>
    </row>
    <row r="708" spans="1:3" x14ac:dyDescent="0.25">
      <c r="A708" s="5">
        <v>16.975000000000001</v>
      </c>
      <c r="B708" s="5"/>
      <c r="C708" s="5">
        <f t="shared" si="13"/>
        <v>3.0317359780882498</v>
      </c>
    </row>
    <row r="709" spans="1:3" x14ac:dyDescent="0.25">
      <c r="A709" s="5">
        <v>17</v>
      </c>
      <c r="B709" s="5"/>
      <c r="C709" s="5">
        <f t="shared" si="13"/>
        <v>3.0317350732965291</v>
      </c>
    </row>
    <row r="710" spans="1:3" x14ac:dyDescent="0.25">
      <c r="A710" s="5">
        <v>17.024999999999999</v>
      </c>
      <c r="B710" s="5"/>
      <c r="C710" s="5">
        <f t="shared" si="13"/>
        <v>3.031734316114389</v>
      </c>
    </row>
    <row r="711" spans="1:3" x14ac:dyDescent="0.25">
      <c r="A711" s="5">
        <v>17.05</v>
      </c>
      <c r="B711" s="5"/>
      <c r="C711" s="5">
        <f t="shared" si="13"/>
        <v>3.0317336835617463</v>
      </c>
    </row>
    <row r="712" spans="1:3" x14ac:dyDescent="0.25">
      <c r="A712" s="5">
        <v>17.074999999999999</v>
      </c>
      <c r="B712" s="5"/>
      <c r="C712" s="5">
        <f t="shared" si="13"/>
        <v>3.0317331560503993</v>
      </c>
    </row>
    <row r="713" spans="1:3" x14ac:dyDescent="0.25">
      <c r="A713" s="5">
        <v>17.100000000000001</v>
      </c>
      <c r="B713" s="5"/>
      <c r="C713" s="5">
        <f t="shared" si="13"/>
        <v>3.0317327169134662</v>
      </c>
    </row>
    <row r="714" spans="1:3" x14ac:dyDescent="0.25">
      <c r="A714" s="5">
        <v>17.125</v>
      </c>
      <c r="B714" s="5"/>
      <c r="C714" s="5">
        <f t="shared" si="13"/>
        <v>3.0317323519954376</v>
      </c>
    </row>
    <row r="715" spans="1:3" x14ac:dyDescent="0.25">
      <c r="A715" s="5">
        <v>17.149999999999999</v>
      </c>
      <c r="B715" s="5"/>
      <c r="C715" s="5">
        <f t="shared" si="13"/>
        <v>3.0317320492957269</v>
      </c>
    </row>
    <row r="716" spans="1:3" x14ac:dyDescent="0.25">
      <c r="A716" s="5">
        <v>17.175000000000001</v>
      </c>
      <c r="B716" s="5"/>
      <c r="C716" s="5">
        <f t="shared" si="13"/>
        <v>3.0317317986593455</v>
      </c>
    </row>
    <row r="717" spans="1:3" x14ac:dyDescent="0.25">
      <c r="A717" s="5">
        <v>17.2</v>
      </c>
      <c r="B717" s="5"/>
      <c r="C717" s="5">
        <f t="shared" si="13"/>
        <v>3.0317315915089851</v>
      </c>
    </row>
    <row r="718" spans="1:3" x14ac:dyDescent="0.25">
      <c r="A718" s="5">
        <v>17.225000000000001</v>
      </c>
      <c r="B718" s="5"/>
      <c r="C718" s="5">
        <f t="shared" si="13"/>
        <v>3.0317314206134305</v>
      </c>
    </row>
    <row r="719" spans="1:3" x14ac:dyDescent="0.25">
      <c r="A719" s="5">
        <v>17.25</v>
      </c>
      <c r="B719" s="5"/>
      <c r="C719" s="5">
        <f t="shared" si="13"/>
        <v>3.0317312798877665</v>
      </c>
    </row>
    <row r="720" spans="1:3" x14ac:dyDescent="0.25">
      <c r="A720" s="5">
        <v>17.274999999999999</v>
      </c>
      <c r="B720" s="5"/>
      <c r="C720" s="5">
        <f t="shared" si="13"/>
        <v>3.0317311642213576</v>
      </c>
    </row>
    <row r="721" spans="1:3" x14ac:dyDescent="0.25">
      <c r="A721" s="5">
        <v>17.3</v>
      </c>
      <c r="B721" s="5"/>
      <c r="C721" s="5">
        <f t="shared" si="13"/>
        <v>3.0317310693300339</v>
      </c>
    </row>
    <row r="722" spans="1:3" x14ac:dyDescent="0.25">
      <c r="A722" s="5">
        <v>17.324999999999999</v>
      </c>
      <c r="B722" s="5"/>
      <c r="C722" s="5">
        <f t="shared" si="13"/>
        <v>3.0317309916293351</v>
      </c>
    </row>
    <row r="723" spans="1:3" x14ac:dyDescent="0.25">
      <c r="A723" s="5">
        <v>17.350000000000001</v>
      </c>
      <c r="B723" s="5"/>
      <c r="C723" s="5">
        <f t="shared" si="13"/>
        <v>3.0317309281260294</v>
      </c>
    </row>
    <row r="724" spans="1:3" x14ac:dyDescent="0.25">
      <c r="A724" s="5">
        <v>17.375</v>
      </c>
      <c r="B724" s="5"/>
      <c r="C724" s="5">
        <f t="shared" si="13"/>
        <v>3.0317308763254616</v>
      </c>
    </row>
    <row r="725" spans="1:3" x14ac:dyDescent="0.25">
      <c r="A725" s="5">
        <v>17.399999999999999</v>
      </c>
      <c r="B725" s="5"/>
      <c r="C725" s="5">
        <f t="shared" si="13"/>
        <v>3.0317308341525853</v>
      </c>
    </row>
    <row r="726" spans="1:3" x14ac:dyDescent="0.25">
      <c r="A726" s="5">
        <v>17.425000000000001</v>
      </c>
      <c r="B726" s="5"/>
      <c r="C726" s="5">
        <f t="shared" si="13"/>
        <v>3.0317307998847904</v>
      </c>
    </row>
    <row r="727" spans="1:3" x14ac:dyDescent="0.25">
      <c r="A727" s="5">
        <v>17.45</v>
      </c>
      <c r="B727" s="5"/>
      <c r="C727" s="5">
        <f t="shared" si="13"/>
        <v>3.0317307720948907</v>
      </c>
    </row>
    <row r="728" spans="1:3" x14ac:dyDescent="0.25">
      <c r="A728" s="5">
        <v>17.475000000000001</v>
      </c>
      <c r="B728" s="5"/>
      <c r="C728" s="5">
        <f t="shared" si="13"/>
        <v>3.0317307496028256</v>
      </c>
    </row>
    <row r="729" spans="1:3" x14ac:dyDescent="0.25">
      <c r="A729" s="5">
        <v>17.5</v>
      </c>
      <c r="B729" s="5"/>
      <c r="C729" s="5">
        <f t="shared" si="13"/>
        <v>3.0317307314348398</v>
      </c>
    </row>
    <row r="730" spans="1:3" x14ac:dyDescent="0.25">
      <c r="A730" s="5">
        <v>17.524999999999999</v>
      </c>
      <c r="B730" s="5"/>
      <c r="C730" s="5">
        <f t="shared" si="13"/>
        <v>3.0317307167890459</v>
      </c>
    </row>
    <row r="731" spans="1:3" x14ac:dyDescent="0.25">
      <c r="A731" s="5">
        <v>17.55</v>
      </c>
      <c r="B731" s="5"/>
      <c r="C731" s="5">
        <f t="shared" si="13"/>
        <v>3.0317307050064444</v>
      </c>
    </row>
    <row r="732" spans="1:3" x14ac:dyDescent="0.25">
      <c r="A732" s="5">
        <v>17.574999999999999</v>
      </c>
      <c r="B732" s="5"/>
      <c r="C732" s="5">
        <f t="shared" si="13"/>
        <v>3.031730695546575</v>
      </c>
    </row>
    <row r="733" spans="1:3" x14ac:dyDescent="0.25">
      <c r="A733" s="5">
        <v>17.600000000000001</v>
      </c>
      <c r="B733" s="5"/>
      <c r="C733" s="5">
        <f t="shared" si="13"/>
        <v>3.0317306879671171</v>
      </c>
    </row>
    <row r="734" spans="1:3" x14ac:dyDescent="0.25">
      <c r="A734" s="5">
        <v>17.625</v>
      </c>
      <c r="B734" s="5"/>
      <c r="C734" s="5">
        <f t="shared" si="13"/>
        <v>3.0317306819068239</v>
      </c>
    </row>
    <row r="735" spans="1:3" x14ac:dyDescent="0.25">
      <c r="A735" s="5">
        <v>17.649999999999999</v>
      </c>
      <c r="B735" s="5"/>
      <c r="C735" s="5">
        <f t="shared" si="13"/>
        <v>3.0317306770712849</v>
      </c>
    </row>
    <row r="736" spans="1:3" x14ac:dyDescent="0.25">
      <c r="A736" s="5">
        <v>17.675000000000001</v>
      </c>
      <c r="B736" s="5"/>
      <c r="C736" s="5">
        <f t="shared" ref="C736:C799" si="14">LOG((10^$G$5-10^$G$2)*10^(-1*((A736/$G$3)^$G$4))+10^$G$2)</f>
        <v>3.0317306732210669</v>
      </c>
    </row>
    <row r="737" spans="1:3" x14ac:dyDescent="0.25">
      <c r="A737" s="5">
        <v>17.7</v>
      </c>
      <c r="B737" s="5"/>
      <c r="C737" s="5">
        <f t="shared" si="14"/>
        <v>3.0317306701618651</v>
      </c>
    </row>
    <row r="738" spans="1:3" x14ac:dyDescent="0.25">
      <c r="A738" s="5">
        <v>17.725000000000001</v>
      </c>
      <c r="B738" s="5"/>
      <c r="C738" s="5">
        <f t="shared" si="14"/>
        <v>3.0317306677363356</v>
      </c>
    </row>
    <row r="739" spans="1:3" x14ac:dyDescent="0.25">
      <c r="A739" s="5">
        <v>17.75</v>
      </c>
      <c r="B739" s="5"/>
      <c r="C739" s="5">
        <f t="shared" si="14"/>
        <v>3.0317306658173409</v>
      </c>
    </row>
    <row r="740" spans="1:3" x14ac:dyDescent="0.25">
      <c r="A740" s="5">
        <v>17.774999999999999</v>
      </c>
      <c r="B740" s="5"/>
      <c r="C740" s="5">
        <f t="shared" si="14"/>
        <v>3.0317306643023745</v>
      </c>
    </row>
    <row r="741" spans="1:3" x14ac:dyDescent="0.25">
      <c r="A741" s="5">
        <v>17.8</v>
      </c>
      <c r="B741" s="5"/>
      <c r="C741" s="5">
        <f t="shared" si="14"/>
        <v>3.0317306631089713</v>
      </c>
    </row>
    <row r="742" spans="1:3" x14ac:dyDescent="0.25">
      <c r="A742" s="5">
        <v>17.824999999999999</v>
      </c>
      <c r="B742" s="5"/>
      <c r="C742" s="5">
        <f t="shared" si="14"/>
        <v>3.031730662170935</v>
      </c>
    </row>
    <row r="743" spans="1:3" x14ac:dyDescent="0.25">
      <c r="A743" s="5">
        <v>17.850000000000001</v>
      </c>
      <c r="B743" s="5"/>
      <c r="C743" s="5">
        <f t="shared" si="14"/>
        <v>3.0317306614352475</v>
      </c>
    </row>
    <row r="744" spans="1:3" x14ac:dyDescent="0.25">
      <c r="A744" s="5">
        <v>17.875</v>
      </c>
      <c r="B744" s="5"/>
      <c r="C744" s="5">
        <f t="shared" si="14"/>
        <v>3.0317306608595413</v>
      </c>
    </row>
    <row r="745" spans="1:3" x14ac:dyDescent="0.25">
      <c r="A745" s="5">
        <v>17.899999999999999</v>
      </c>
      <c r="B745" s="5"/>
      <c r="C745" s="5">
        <f t="shared" si="14"/>
        <v>3.0317306604100351</v>
      </c>
    </row>
    <row r="746" spans="1:3" x14ac:dyDescent="0.25">
      <c r="A746" s="5">
        <v>17.925000000000001</v>
      </c>
      <c r="B746" s="5"/>
      <c r="C746" s="5">
        <f t="shared" si="14"/>
        <v>3.0317306600598561</v>
      </c>
    </row>
    <row r="747" spans="1:3" x14ac:dyDescent="0.25">
      <c r="A747" s="5">
        <v>17.95</v>
      </c>
      <c r="B747" s="5"/>
      <c r="C747" s="5">
        <f t="shared" si="14"/>
        <v>3.0317306597876752</v>
      </c>
    </row>
    <row r="748" spans="1:3" x14ac:dyDescent="0.25">
      <c r="A748" s="5">
        <v>17.975000000000001</v>
      </c>
      <c r="B748" s="5"/>
      <c r="C748" s="5">
        <f t="shared" si="14"/>
        <v>3.0317306595766027</v>
      </c>
    </row>
    <row r="749" spans="1:3" x14ac:dyDescent="0.25">
      <c r="A749" s="5">
        <v>18</v>
      </c>
      <c r="B749" s="5"/>
      <c r="C749" s="5">
        <f t="shared" si="14"/>
        <v>3.0317306594132969</v>
      </c>
    </row>
    <row r="750" spans="1:3" x14ac:dyDescent="0.25">
      <c r="A750" s="5">
        <v>18.024999999999999</v>
      </c>
      <c r="B750" s="5"/>
      <c r="C750" s="5">
        <f t="shared" si="14"/>
        <v>3.0317306592872404</v>
      </c>
    </row>
    <row r="751" spans="1:3" x14ac:dyDescent="0.25">
      <c r="A751" s="5">
        <v>18.05</v>
      </c>
      <c r="B751" s="5"/>
      <c r="C751" s="5">
        <f t="shared" si="14"/>
        <v>3.0317306591901643</v>
      </c>
    </row>
    <row r="752" spans="1:3" x14ac:dyDescent="0.25">
      <c r="A752" s="5">
        <v>18.074999999999999</v>
      </c>
      <c r="B752" s="5"/>
      <c r="C752" s="5">
        <f t="shared" si="14"/>
        <v>3.0317306591155821</v>
      </c>
    </row>
    <row r="753" spans="1:3" x14ac:dyDescent="0.25">
      <c r="A753" s="5">
        <v>18.100000000000001</v>
      </c>
      <c r="B753" s="5"/>
      <c r="C753" s="5">
        <f t="shared" si="14"/>
        <v>3.0317306590584177</v>
      </c>
    </row>
    <row r="754" spans="1:3" x14ac:dyDescent="0.25">
      <c r="A754" s="5">
        <v>18.125</v>
      </c>
      <c r="B754" s="5"/>
      <c r="C754" s="5">
        <f t="shared" si="14"/>
        <v>3.0317306590147077</v>
      </c>
    </row>
    <row r="755" spans="1:3" x14ac:dyDescent="0.25">
      <c r="A755" s="5">
        <v>18.149999999999999</v>
      </c>
      <c r="B755" s="5"/>
      <c r="C755" s="5">
        <f t="shared" si="14"/>
        <v>3.031730658981366</v>
      </c>
    </row>
    <row r="756" spans="1:3" x14ac:dyDescent="0.25">
      <c r="A756" s="5">
        <v>18.175000000000001</v>
      </c>
      <c r="B756" s="5"/>
      <c r="C756" s="5">
        <f t="shared" si="14"/>
        <v>3.0317306589559943</v>
      </c>
    </row>
    <row r="757" spans="1:3" x14ac:dyDescent="0.25">
      <c r="A757" s="5">
        <v>18.2</v>
      </c>
      <c r="B757" s="5"/>
      <c r="C757" s="5">
        <f t="shared" si="14"/>
        <v>3.0317306589367354</v>
      </c>
    </row>
    <row r="758" spans="1:3" x14ac:dyDescent="0.25">
      <c r="A758" s="5">
        <v>18.225000000000001</v>
      </c>
      <c r="B758" s="5"/>
      <c r="C758" s="5">
        <f t="shared" si="14"/>
        <v>3.031730658922152</v>
      </c>
    </row>
    <row r="759" spans="1:3" x14ac:dyDescent="0.25">
      <c r="A759" s="5">
        <v>18.25</v>
      </c>
      <c r="B759" s="5"/>
      <c r="C759" s="5">
        <f t="shared" si="14"/>
        <v>3.0317306589111364</v>
      </c>
    </row>
    <row r="760" spans="1:3" x14ac:dyDescent="0.25">
      <c r="A760" s="5">
        <v>18.274999999999999</v>
      </c>
      <c r="B760" s="5"/>
      <c r="C760" s="5">
        <f t="shared" si="14"/>
        <v>3.0317306589028363</v>
      </c>
    </row>
    <row r="761" spans="1:3" x14ac:dyDescent="0.25">
      <c r="A761" s="5">
        <v>18.3</v>
      </c>
      <c r="B761" s="5"/>
      <c r="C761" s="5">
        <f t="shared" si="14"/>
        <v>3.0317306588965982</v>
      </c>
    </row>
    <row r="762" spans="1:3" x14ac:dyDescent="0.25">
      <c r="A762" s="5">
        <v>18.324999999999999</v>
      </c>
      <c r="B762" s="5"/>
      <c r="C762" s="5">
        <f t="shared" si="14"/>
        <v>3.0317306588919219</v>
      </c>
    </row>
    <row r="763" spans="1:3" x14ac:dyDescent="0.25">
      <c r="A763" s="5">
        <v>18.350000000000001</v>
      </c>
      <c r="B763" s="5"/>
      <c r="C763" s="5">
        <f t="shared" si="14"/>
        <v>3.0317306588884252</v>
      </c>
    </row>
    <row r="764" spans="1:3" x14ac:dyDescent="0.25">
      <c r="A764" s="5">
        <v>18.375</v>
      </c>
      <c r="B764" s="5"/>
      <c r="C764" s="5">
        <f t="shared" si="14"/>
        <v>3.0317306588858171</v>
      </c>
    </row>
    <row r="765" spans="1:3" x14ac:dyDescent="0.25">
      <c r="A765" s="5">
        <v>18.399999999999999</v>
      </c>
      <c r="B765" s="5"/>
      <c r="C765" s="5">
        <f t="shared" si="14"/>
        <v>3.0317306588838764</v>
      </c>
    </row>
    <row r="766" spans="1:3" x14ac:dyDescent="0.25">
      <c r="A766" s="5">
        <v>18.425000000000001</v>
      </c>
      <c r="B766" s="5"/>
      <c r="C766" s="5">
        <f t="shared" si="14"/>
        <v>3.0317306588824371</v>
      </c>
    </row>
    <row r="767" spans="1:3" x14ac:dyDescent="0.25">
      <c r="A767" s="5">
        <v>18.45</v>
      </c>
      <c r="B767" s="5"/>
      <c r="C767" s="5">
        <f t="shared" si="14"/>
        <v>3.0317306588813717</v>
      </c>
    </row>
    <row r="768" spans="1:3" x14ac:dyDescent="0.25">
      <c r="A768" s="5">
        <v>18.475000000000001</v>
      </c>
      <c r="B768" s="5"/>
      <c r="C768" s="5">
        <f t="shared" si="14"/>
        <v>3.0317306588805852</v>
      </c>
    </row>
    <row r="769" spans="1:3" x14ac:dyDescent="0.25">
      <c r="A769" s="5">
        <v>18.5</v>
      </c>
      <c r="B769" s="5"/>
      <c r="C769" s="5">
        <f t="shared" si="14"/>
        <v>3.0317306588800061</v>
      </c>
    </row>
    <row r="770" spans="1:3" x14ac:dyDescent="0.25">
      <c r="A770" s="5">
        <v>18.524999999999999</v>
      </c>
      <c r="B770" s="5"/>
      <c r="C770" s="5">
        <f t="shared" si="14"/>
        <v>3.0317306588795812</v>
      </c>
    </row>
    <row r="771" spans="1:3" x14ac:dyDescent="0.25">
      <c r="A771" s="5">
        <v>18.55</v>
      </c>
      <c r="B771" s="5"/>
      <c r="C771" s="5">
        <f t="shared" si="14"/>
        <v>3.0317306588792703</v>
      </c>
    </row>
    <row r="772" spans="1:3" x14ac:dyDescent="0.25">
      <c r="A772" s="5">
        <v>18.574999999999999</v>
      </c>
      <c r="B772" s="5"/>
      <c r="C772" s="5">
        <f t="shared" si="14"/>
        <v>3.0317306588790429</v>
      </c>
    </row>
    <row r="773" spans="1:3" x14ac:dyDescent="0.25">
      <c r="A773" s="5">
        <v>18.600000000000001</v>
      </c>
      <c r="B773" s="5"/>
      <c r="C773" s="5">
        <f t="shared" si="14"/>
        <v>3.0317306588788777</v>
      </c>
    </row>
    <row r="774" spans="1:3" x14ac:dyDescent="0.25">
      <c r="A774" s="5">
        <v>18.625</v>
      </c>
      <c r="B774" s="5"/>
      <c r="C774" s="5">
        <f t="shared" si="14"/>
        <v>3.0317306588787574</v>
      </c>
    </row>
    <row r="775" spans="1:3" x14ac:dyDescent="0.25">
      <c r="A775" s="5">
        <v>18.649999999999999</v>
      </c>
      <c r="B775" s="5"/>
      <c r="C775" s="5">
        <f t="shared" si="14"/>
        <v>3.0317306588786703</v>
      </c>
    </row>
    <row r="776" spans="1:3" x14ac:dyDescent="0.25">
      <c r="A776" s="5">
        <v>18.675000000000001</v>
      </c>
      <c r="B776" s="5"/>
      <c r="C776" s="5">
        <f t="shared" si="14"/>
        <v>3.0317306588786077</v>
      </c>
    </row>
    <row r="777" spans="1:3" x14ac:dyDescent="0.25">
      <c r="A777" s="5">
        <v>18.7</v>
      </c>
      <c r="B777" s="5"/>
      <c r="C777" s="5">
        <f t="shared" si="14"/>
        <v>3.0317306588785624</v>
      </c>
    </row>
    <row r="778" spans="1:3" x14ac:dyDescent="0.25">
      <c r="A778" s="5">
        <v>18.725000000000001</v>
      </c>
      <c r="B778" s="5"/>
      <c r="C778" s="5">
        <f t="shared" si="14"/>
        <v>3.0317306588785295</v>
      </c>
    </row>
    <row r="779" spans="1:3" x14ac:dyDescent="0.25">
      <c r="A779" s="5">
        <v>18.75</v>
      </c>
      <c r="B779" s="5"/>
      <c r="C779" s="5">
        <f t="shared" si="14"/>
        <v>3.0317306588785065</v>
      </c>
    </row>
    <row r="780" spans="1:3" x14ac:dyDescent="0.25">
      <c r="A780" s="5">
        <v>18.774999999999999</v>
      </c>
      <c r="B780" s="5"/>
      <c r="C780" s="5">
        <f t="shared" si="14"/>
        <v>3.03173065887849</v>
      </c>
    </row>
    <row r="781" spans="1:3" x14ac:dyDescent="0.25">
      <c r="A781" s="5">
        <v>18.8</v>
      </c>
      <c r="B781" s="5"/>
      <c r="C781" s="5">
        <f t="shared" si="14"/>
        <v>3.031730658878478</v>
      </c>
    </row>
    <row r="782" spans="1:3" x14ac:dyDescent="0.25">
      <c r="A782" s="5">
        <v>18.824999999999999</v>
      </c>
      <c r="B782" s="5"/>
      <c r="C782" s="5">
        <f t="shared" si="14"/>
        <v>3.0317306588784696</v>
      </c>
    </row>
    <row r="783" spans="1:3" x14ac:dyDescent="0.25">
      <c r="A783" s="5">
        <v>18.850000000000001</v>
      </c>
      <c r="B783" s="5"/>
      <c r="C783" s="5">
        <f t="shared" si="14"/>
        <v>3.0317306588784638</v>
      </c>
    </row>
    <row r="784" spans="1:3" x14ac:dyDescent="0.25">
      <c r="A784" s="5">
        <v>18.875</v>
      </c>
      <c r="B784" s="5"/>
      <c r="C784" s="5">
        <f t="shared" si="14"/>
        <v>3.0317306588784594</v>
      </c>
    </row>
    <row r="785" spans="1:3" x14ac:dyDescent="0.25">
      <c r="A785" s="5">
        <v>18.899999999999999</v>
      </c>
      <c r="B785" s="5"/>
      <c r="C785" s="5">
        <f t="shared" si="14"/>
        <v>3.0317306588784567</v>
      </c>
    </row>
    <row r="786" spans="1:3" x14ac:dyDescent="0.25">
      <c r="A786" s="5">
        <v>18.925000000000001</v>
      </c>
      <c r="B786" s="5"/>
      <c r="C786" s="5">
        <f t="shared" si="14"/>
        <v>3.0317306588784545</v>
      </c>
    </row>
    <row r="787" spans="1:3" x14ac:dyDescent="0.25">
      <c r="A787" s="5">
        <v>18.95</v>
      </c>
      <c r="B787" s="5"/>
      <c r="C787" s="5">
        <f t="shared" si="14"/>
        <v>3.0317306588784532</v>
      </c>
    </row>
    <row r="788" spans="1:3" x14ac:dyDescent="0.25">
      <c r="A788" s="5">
        <v>18.975000000000001</v>
      </c>
      <c r="B788" s="5"/>
      <c r="C788" s="5">
        <f t="shared" si="14"/>
        <v>3.0317306588784523</v>
      </c>
    </row>
    <row r="789" spans="1:3" x14ac:dyDescent="0.25">
      <c r="A789" s="5">
        <v>19</v>
      </c>
      <c r="B789" s="5"/>
      <c r="C789" s="5">
        <f t="shared" si="14"/>
        <v>3.0317306588784514</v>
      </c>
    </row>
    <row r="790" spans="1:3" x14ac:dyDescent="0.25">
      <c r="A790" s="5">
        <v>19.024999999999999</v>
      </c>
      <c r="B790" s="5"/>
      <c r="C790" s="5">
        <f t="shared" si="14"/>
        <v>3.0317306588784509</v>
      </c>
    </row>
    <row r="791" spans="1:3" x14ac:dyDescent="0.25">
      <c r="A791" s="5">
        <v>19.05</v>
      </c>
      <c r="B791" s="5"/>
      <c r="C791" s="5">
        <f t="shared" si="14"/>
        <v>3.0317306588784505</v>
      </c>
    </row>
    <row r="792" spans="1:3" x14ac:dyDescent="0.25">
      <c r="A792" s="5">
        <v>19.074999999999999</v>
      </c>
      <c r="B792" s="5"/>
      <c r="C792" s="5">
        <f t="shared" si="14"/>
        <v>3.0317306588784501</v>
      </c>
    </row>
    <row r="793" spans="1:3" x14ac:dyDescent="0.25">
      <c r="A793" s="5">
        <v>19.100000000000001</v>
      </c>
      <c r="B793" s="5"/>
      <c r="C793" s="5">
        <f t="shared" si="14"/>
        <v>3.0317306588784501</v>
      </c>
    </row>
    <row r="794" spans="1:3" x14ac:dyDescent="0.25">
      <c r="A794" s="5">
        <v>19.125</v>
      </c>
      <c r="B794" s="5"/>
      <c r="C794" s="5">
        <f t="shared" si="14"/>
        <v>3.0317306588784501</v>
      </c>
    </row>
    <row r="795" spans="1:3" x14ac:dyDescent="0.25">
      <c r="A795" s="5">
        <v>19.149999999999999</v>
      </c>
      <c r="B795" s="5"/>
      <c r="C795" s="5">
        <f t="shared" si="14"/>
        <v>3.0317306588784501</v>
      </c>
    </row>
    <row r="796" spans="1:3" x14ac:dyDescent="0.25">
      <c r="A796" s="5">
        <v>19.175000000000001</v>
      </c>
      <c r="B796" s="5"/>
      <c r="C796" s="5">
        <f t="shared" si="14"/>
        <v>3.0317306588784501</v>
      </c>
    </row>
    <row r="797" spans="1:3" x14ac:dyDescent="0.25">
      <c r="A797" s="5">
        <v>19.2</v>
      </c>
      <c r="B797" s="5"/>
      <c r="C797" s="5">
        <f t="shared" si="14"/>
        <v>3.0317306588784501</v>
      </c>
    </row>
    <row r="798" spans="1:3" x14ac:dyDescent="0.25">
      <c r="A798" s="5">
        <v>19.225000000000001</v>
      </c>
      <c r="B798" s="5"/>
      <c r="C798" s="5">
        <f t="shared" si="14"/>
        <v>3.0317306588784501</v>
      </c>
    </row>
    <row r="799" spans="1:3" x14ac:dyDescent="0.25">
      <c r="A799" s="5">
        <v>19.25</v>
      </c>
      <c r="B799" s="5"/>
      <c r="C799" s="5">
        <f t="shared" si="14"/>
        <v>3.0317306588784496</v>
      </c>
    </row>
    <row r="800" spans="1:3" x14ac:dyDescent="0.25">
      <c r="A800" s="5">
        <v>19.274999999999999</v>
      </c>
      <c r="B800" s="5"/>
      <c r="C800" s="5">
        <f t="shared" ref="C800:C863" si="15">LOG((10^$G$5-10^$G$2)*10^(-1*((A800/$G$3)^$G$4))+10^$G$2)</f>
        <v>3.0317306588784496</v>
      </c>
    </row>
    <row r="801" spans="1:3" x14ac:dyDescent="0.25">
      <c r="A801" s="5">
        <v>19.3</v>
      </c>
      <c r="B801" s="5"/>
      <c r="C801" s="5">
        <f t="shared" si="15"/>
        <v>3.0317306588784496</v>
      </c>
    </row>
    <row r="802" spans="1:3" x14ac:dyDescent="0.25">
      <c r="A802" s="5">
        <v>19.324999999999999</v>
      </c>
      <c r="B802" s="5"/>
      <c r="C802" s="5">
        <f t="shared" si="15"/>
        <v>3.0317306588784496</v>
      </c>
    </row>
    <row r="803" spans="1:3" x14ac:dyDescent="0.25">
      <c r="A803" s="5">
        <v>19.350000000000001</v>
      </c>
      <c r="B803" s="5"/>
      <c r="C803" s="5">
        <f t="shared" si="15"/>
        <v>3.0317306588784496</v>
      </c>
    </row>
    <row r="804" spans="1:3" x14ac:dyDescent="0.25">
      <c r="A804" s="5">
        <v>19.375</v>
      </c>
      <c r="B804" s="5"/>
      <c r="C804" s="5">
        <f t="shared" si="15"/>
        <v>3.0317306588784496</v>
      </c>
    </row>
    <row r="805" spans="1:3" x14ac:dyDescent="0.25">
      <c r="A805" s="5">
        <v>19.399999999999999</v>
      </c>
      <c r="B805" s="5"/>
      <c r="C805" s="5">
        <f t="shared" si="15"/>
        <v>3.0317306588784496</v>
      </c>
    </row>
    <row r="806" spans="1:3" x14ac:dyDescent="0.25">
      <c r="A806" s="5">
        <v>19.425000000000001</v>
      </c>
      <c r="B806" s="5"/>
      <c r="C806" s="5">
        <f t="shared" si="15"/>
        <v>3.0317306588784496</v>
      </c>
    </row>
    <row r="807" spans="1:3" x14ac:dyDescent="0.25">
      <c r="A807" s="5">
        <v>19.45</v>
      </c>
      <c r="B807" s="5"/>
      <c r="C807" s="5">
        <f t="shared" si="15"/>
        <v>3.0317306588784496</v>
      </c>
    </row>
    <row r="808" spans="1:3" x14ac:dyDescent="0.25">
      <c r="A808" s="5">
        <v>19.475000000000001</v>
      </c>
      <c r="B808" s="5"/>
      <c r="C808" s="5">
        <f t="shared" si="15"/>
        <v>3.0317306588784496</v>
      </c>
    </row>
    <row r="809" spans="1:3" x14ac:dyDescent="0.25">
      <c r="A809" s="5">
        <v>19.5</v>
      </c>
      <c r="B809" s="5"/>
      <c r="C809" s="5">
        <f t="shared" si="15"/>
        <v>3.0317306588784496</v>
      </c>
    </row>
    <row r="810" spans="1:3" x14ac:dyDescent="0.25">
      <c r="A810" s="5">
        <v>19.524999999999999</v>
      </c>
      <c r="B810" s="5"/>
      <c r="C810" s="5">
        <f t="shared" si="15"/>
        <v>3.0317306588784496</v>
      </c>
    </row>
    <row r="811" spans="1:3" x14ac:dyDescent="0.25">
      <c r="A811" s="5">
        <v>19.55</v>
      </c>
      <c r="B811" s="5"/>
      <c r="C811" s="5">
        <f t="shared" si="15"/>
        <v>3.0317306588784496</v>
      </c>
    </row>
    <row r="812" spans="1:3" x14ac:dyDescent="0.25">
      <c r="A812" s="5">
        <v>19.574999999999999</v>
      </c>
      <c r="B812" s="5"/>
      <c r="C812" s="5">
        <f t="shared" si="15"/>
        <v>3.0317306588784496</v>
      </c>
    </row>
    <row r="813" spans="1:3" x14ac:dyDescent="0.25">
      <c r="A813" s="5">
        <v>19.600000000000001</v>
      </c>
      <c r="B813" s="5"/>
      <c r="C813" s="5">
        <f t="shared" si="15"/>
        <v>3.0317306588784496</v>
      </c>
    </row>
    <row r="814" spans="1:3" x14ac:dyDescent="0.25">
      <c r="A814" s="5">
        <v>19.625</v>
      </c>
      <c r="B814" s="5"/>
      <c r="C814" s="5">
        <f t="shared" si="15"/>
        <v>3.0317306588784496</v>
      </c>
    </row>
    <row r="815" spans="1:3" x14ac:dyDescent="0.25">
      <c r="A815" s="5">
        <v>19.649999999999999</v>
      </c>
      <c r="B815" s="5"/>
      <c r="C815" s="5">
        <f t="shared" si="15"/>
        <v>3.0317306588784496</v>
      </c>
    </row>
    <row r="816" spans="1:3" x14ac:dyDescent="0.25">
      <c r="A816" s="5">
        <v>19.675000000000001</v>
      </c>
      <c r="B816" s="5"/>
      <c r="C816" s="5">
        <f t="shared" si="15"/>
        <v>3.0317306588784496</v>
      </c>
    </row>
    <row r="817" spans="1:3" x14ac:dyDescent="0.25">
      <c r="A817" s="5">
        <v>19.7</v>
      </c>
      <c r="B817" s="5"/>
      <c r="C817" s="5">
        <f t="shared" si="15"/>
        <v>3.0317306588784496</v>
      </c>
    </row>
    <row r="818" spans="1:3" x14ac:dyDescent="0.25">
      <c r="A818" s="5">
        <v>19.725000000000001</v>
      </c>
      <c r="B818" s="5"/>
      <c r="C818" s="5">
        <f t="shared" si="15"/>
        <v>3.0317306588784496</v>
      </c>
    </row>
    <row r="819" spans="1:3" x14ac:dyDescent="0.25">
      <c r="A819" s="5">
        <v>19.75</v>
      </c>
      <c r="B819" s="5"/>
      <c r="C819" s="5">
        <f t="shared" si="15"/>
        <v>3.0317306588784496</v>
      </c>
    </row>
    <row r="820" spans="1:3" x14ac:dyDescent="0.25">
      <c r="A820" s="5">
        <v>19.774999999999999</v>
      </c>
      <c r="B820" s="5"/>
      <c r="C820" s="5">
        <f t="shared" si="15"/>
        <v>3.0317306588784496</v>
      </c>
    </row>
    <row r="821" spans="1:3" x14ac:dyDescent="0.25">
      <c r="A821" s="5">
        <v>19.8</v>
      </c>
      <c r="B821" s="5"/>
      <c r="C821" s="5">
        <f t="shared" si="15"/>
        <v>3.0317306588784496</v>
      </c>
    </row>
    <row r="822" spans="1:3" x14ac:dyDescent="0.25">
      <c r="A822" s="5">
        <v>19.824999999999999</v>
      </c>
      <c r="B822" s="5"/>
      <c r="C822" s="5">
        <f t="shared" si="15"/>
        <v>3.0317306588784496</v>
      </c>
    </row>
    <row r="823" spans="1:3" x14ac:dyDescent="0.25">
      <c r="A823" s="5">
        <v>19.850000000000001</v>
      </c>
      <c r="B823" s="5"/>
      <c r="C823" s="5">
        <f t="shared" si="15"/>
        <v>3.0317306588784496</v>
      </c>
    </row>
    <row r="824" spans="1:3" x14ac:dyDescent="0.25">
      <c r="A824" s="5">
        <v>19.875</v>
      </c>
      <c r="B824" s="5"/>
      <c r="C824" s="5">
        <f t="shared" si="15"/>
        <v>3.0317306588784496</v>
      </c>
    </row>
    <row r="825" spans="1:3" x14ac:dyDescent="0.25">
      <c r="A825" s="5">
        <v>19.899999999999999</v>
      </c>
      <c r="B825" s="5"/>
      <c r="C825" s="5">
        <f t="shared" si="15"/>
        <v>3.0317306588784496</v>
      </c>
    </row>
    <row r="826" spans="1:3" x14ac:dyDescent="0.25">
      <c r="A826" s="5">
        <v>19.925000000000001</v>
      </c>
      <c r="B826" s="5"/>
      <c r="C826" s="5">
        <f t="shared" si="15"/>
        <v>3.0317306588784496</v>
      </c>
    </row>
    <row r="827" spans="1:3" x14ac:dyDescent="0.25">
      <c r="A827" s="5">
        <v>19.95</v>
      </c>
      <c r="B827" s="5"/>
      <c r="C827" s="5">
        <f t="shared" si="15"/>
        <v>3.0317306588784496</v>
      </c>
    </row>
    <row r="828" spans="1:3" x14ac:dyDescent="0.25">
      <c r="A828" s="5">
        <v>19.975000000000001</v>
      </c>
      <c r="B828" s="5"/>
      <c r="C828" s="5">
        <f t="shared" si="15"/>
        <v>3.0317306588784496</v>
      </c>
    </row>
    <row r="829" spans="1:3" x14ac:dyDescent="0.25">
      <c r="A829" s="5">
        <v>20</v>
      </c>
      <c r="B829" s="5"/>
      <c r="C829" s="5">
        <f t="shared" si="15"/>
        <v>3.0317306588784496</v>
      </c>
    </row>
    <row r="830" spans="1:3" x14ac:dyDescent="0.25">
      <c r="A830" s="5">
        <v>20.024999999999999</v>
      </c>
      <c r="B830" s="5"/>
      <c r="C830" s="5">
        <f t="shared" si="15"/>
        <v>3.0317306588784496</v>
      </c>
    </row>
    <row r="831" spans="1:3" x14ac:dyDescent="0.25">
      <c r="A831" s="5">
        <v>20.05</v>
      </c>
      <c r="B831" s="5"/>
      <c r="C831" s="5">
        <f t="shared" si="15"/>
        <v>3.0317306588784496</v>
      </c>
    </row>
    <row r="832" spans="1:3" x14ac:dyDescent="0.25">
      <c r="A832" s="5">
        <v>20.074999999999999</v>
      </c>
      <c r="B832" s="5"/>
      <c r="C832" s="5">
        <f t="shared" si="15"/>
        <v>3.0317306588784496</v>
      </c>
    </row>
    <row r="833" spans="1:3" x14ac:dyDescent="0.25">
      <c r="A833" s="5">
        <v>20.100000000000001</v>
      </c>
      <c r="B833" s="5"/>
      <c r="C833" s="5">
        <f t="shared" si="15"/>
        <v>3.0317306588784496</v>
      </c>
    </row>
    <row r="834" spans="1:3" x14ac:dyDescent="0.25">
      <c r="A834" s="5">
        <v>20.125</v>
      </c>
      <c r="B834" s="5"/>
      <c r="C834" s="5">
        <f t="shared" si="15"/>
        <v>3.0317306588784496</v>
      </c>
    </row>
    <row r="835" spans="1:3" x14ac:dyDescent="0.25">
      <c r="A835" s="5">
        <v>20.149999999999999</v>
      </c>
      <c r="B835" s="5"/>
      <c r="C835" s="5">
        <f t="shared" si="15"/>
        <v>3.0317306588784496</v>
      </c>
    </row>
    <row r="836" spans="1:3" x14ac:dyDescent="0.25">
      <c r="A836" s="5">
        <v>20.175000000000001</v>
      </c>
      <c r="B836" s="5"/>
      <c r="C836" s="5">
        <f t="shared" si="15"/>
        <v>3.0317306588784496</v>
      </c>
    </row>
    <row r="837" spans="1:3" x14ac:dyDescent="0.25">
      <c r="A837" s="5">
        <v>20.2</v>
      </c>
      <c r="B837" s="5"/>
      <c r="C837" s="5">
        <f t="shared" si="15"/>
        <v>3.0317306588784496</v>
      </c>
    </row>
    <row r="838" spans="1:3" x14ac:dyDescent="0.25">
      <c r="A838" s="5">
        <v>20.225000000000001</v>
      </c>
      <c r="B838" s="5"/>
      <c r="C838" s="5">
        <f t="shared" si="15"/>
        <v>3.0317306588784496</v>
      </c>
    </row>
    <row r="839" spans="1:3" x14ac:dyDescent="0.25">
      <c r="A839" s="5">
        <v>20.25</v>
      </c>
      <c r="B839" s="5"/>
      <c r="C839" s="5">
        <f t="shared" si="15"/>
        <v>3.0317306588784496</v>
      </c>
    </row>
    <row r="840" spans="1:3" x14ac:dyDescent="0.25">
      <c r="A840" s="5">
        <v>20.274999999999999</v>
      </c>
      <c r="B840" s="5"/>
      <c r="C840" s="5">
        <f t="shared" si="15"/>
        <v>3.0317306588784496</v>
      </c>
    </row>
    <row r="841" spans="1:3" x14ac:dyDescent="0.25">
      <c r="A841" s="5">
        <v>20.3</v>
      </c>
      <c r="B841" s="5"/>
      <c r="C841" s="5">
        <f t="shared" si="15"/>
        <v>3.0317306588784496</v>
      </c>
    </row>
    <row r="842" spans="1:3" x14ac:dyDescent="0.25">
      <c r="A842" s="5">
        <v>20.324999999999999</v>
      </c>
      <c r="B842" s="5"/>
      <c r="C842" s="5">
        <f t="shared" si="15"/>
        <v>3.0317306588784496</v>
      </c>
    </row>
    <row r="843" spans="1:3" x14ac:dyDescent="0.25">
      <c r="A843" s="5">
        <v>20.350000000000001</v>
      </c>
      <c r="B843" s="5"/>
      <c r="C843" s="5">
        <f t="shared" si="15"/>
        <v>3.0317306588784496</v>
      </c>
    </row>
    <row r="844" spans="1:3" x14ac:dyDescent="0.25">
      <c r="A844" s="5">
        <v>20.375</v>
      </c>
      <c r="B844" s="5"/>
      <c r="C844" s="5">
        <f t="shared" si="15"/>
        <v>3.0317306588784496</v>
      </c>
    </row>
    <row r="845" spans="1:3" x14ac:dyDescent="0.25">
      <c r="A845" s="5">
        <v>20.399999999999999</v>
      </c>
      <c r="B845" s="5"/>
      <c r="C845" s="5">
        <f t="shared" si="15"/>
        <v>3.0317306588784496</v>
      </c>
    </row>
    <row r="846" spans="1:3" x14ac:dyDescent="0.25">
      <c r="A846" s="5">
        <v>20.425000000000001</v>
      </c>
      <c r="B846" s="5"/>
      <c r="C846" s="5">
        <f t="shared" si="15"/>
        <v>3.0317306588784496</v>
      </c>
    </row>
    <row r="847" spans="1:3" x14ac:dyDescent="0.25">
      <c r="A847" s="5">
        <v>20.45</v>
      </c>
      <c r="B847" s="5"/>
      <c r="C847" s="5">
        <f t="shared" si="15"/>
        <v>3.0317306588784496</v>
      </c>
    </row>
    <row r="848" spans="1:3" x14ac:dyDescent="0.25">
      <c r="A848" s="5">
        <v>20.475000000000001</v>
      </c>
      <c r="B848" s="5"/>
      <c r="C848" s="5">
        <f t="shared" si="15"/>
        <v>3.0317306588784496</v>
      </c>
    </row>
    <row r="849" spans="1:3" x14ac:dyDescent="0.25">
      <c r="A849" s="5">
        <v>20.5</v>
      </c>
      <c r="B849" s="5"/>
      <c r="C849" s="5">
        <f t="shared" si="15"/>
        <v>3.0317306588784496</v>
      </c>
    </row>
    <row r="850" spans="1:3" x14ac:dyDescent="0.25">
      <c r="A850" s="5">
        <v>20.524999999999999</v>
      </c>
      <c r="B850" s="5"/>
      <c r="C850" s="5">
        <f t="shared" si="15"/>
        <v>3.0317306588784496</v>
      </c>
    </row>
    <row r="851" spans="1:3" x14ac:dyDescent="0.25">
      <c r="A851" s="5">
        <v>20.55</v>
      </c>
      <c r="B851" s="5"/>
      <c r="C851" s="5">
        <f t="shared" si="15"/>
        <v>3.0317306588784496</v>
      </c>
    </row>
    <row r="852" spans="1:3" x14ac:dyDescent="0.25">
      <c r="A852" s="5">
        <v>20.574999999999999</v>
      </c>
      <c r="B852" s="5"/>
      <c r="C852" s="5">
        <f t="shared" si="15"/>
        <v>3.0317306588784496</v>
      </c>
    </row>
    <row r="853" spans="1:3" x14ac:dyDescent="0.25">
      <c r="A853" s="5">
        <v>20.6</v>
      </c>
      <c r="B853" s="5"/>
      <c r="C853" s="5">
        <f t="shared" si="15"/>
        <v>3.0317306588784496</v>
      </c>
    </row>
    <row r="854" spans="1:3" x14ac:dyDescent="0.25">
      <c r="A854" s="5">
        <v>20.625</v>
      </c>
      <c r="B854" s="5"/>
      <c r="C854" s="5">
        <f t="shared" si="15"/>
        <v>3.0317306588784496</v>
      </c>
    </row>
    <row r="855" spans="1:3" x14ac:dyDescent="0.25">
      <c r="A855" s="5">
        <v>20.65</v>
      </c>
      <c r="B855" s="5"/>
      <c r="C855" s="5">
        <f t="shared" si="15"/>
        <v>3.0317306588784496</v>
      </c>
    </row>
    <row r="856" spans="1:3" x14ac:dyDescent="0.25">
      <c r="A856" s="5">
        <v>20.675000000000001</v>
      </c>
      <c r="B856" s="5"/>
      <c r="C856" s="5">
        <f t="shared" si="15"/>
        <v>3.0317306588784496</v>
      </c>
    </row>
    <row r="857" spans="1:3" x14ac:dyDescent="0.25">
      <c r="A857" s="5">
        <v>20.7</v>
      </c>
      <c r="B857" s="5"/>
      <c r="C857" s="5">
        <f t="shared" si="15"/>
        <v>3.0317306588784496</v>
      </c>
    </row>
    <row r="858" spans="1:3" x14ac:dyDescent="0.25">
      <c r="A858" s="5">
        <v>20.725000000000001</v>
      </c>
      <c r="B858" s="5"/>
      <c r="C858" s="5">
        <f t="shared" si="15"/>
        <v>3.0317306588784496</v>
      </c>
    </row>
    <row r="859" spans="1:3" x14ac:dyDescent="0.25">
      <c r="A859" s="5">
        <v>20.75</v>
      </c>
      <c r="B859" s="5"/>
      <c r="C859" s="5">
        <f t="shared" si="15"/>
        <v>3.0317306588784496</v>
      </c>
    </row>
    <row r="860" spans="1:3" x14ac:dyDescent="0.25">
      <c r="A860" s="5">
        <v>20.774999999999999</v>
      </c>
      <c r="B860" s="5"/>
      <c r="C860" s="5">
        <f t="shared" si="15"/>
        <v>3.0317306588784496</v>
      </c>
    </row>
    <row r="861" spans="1:3" x14ac:dyDescent="0.25">
      <c r="A861" s="5">
        <v>20.8</v>
      </c>
      <c r="B861" s="5"/>
      <c r="C861" s="5">
        <f t="shared" si="15"/>
        <v>3.0317306588784496</v>
      </c>
    </row>
    <row r="862" spans="1:3" x14ac:dyDescent="0.25">
      <c r="A862" s="5">
        <v>20.824999999999999</v>
      </c>
      <c r="B862" s="5"/>
      <c r="C862" s="5">
        <f t="shared" si="15"/>
        <v>3.0317306588784496</v>
      </c>
    </row>
    <row r="863" spans="1:3" x14ac:dyDescent="0.25">
      <c r="A863" s="5">
        <v>20.85</v>
      </c>
      <c r="B863" s="5"/>
      <c r="C863" s="5">
        <f t="shared" si="15"/>
        <v>3.0317306588784496</v>
      </c>
    </row>
    <row r="864" spans="1:3" x14ac:dyDescent="0.25">
      <c r="A864" s="5">
        <v>20.875</v>
      </c>
      <c r="B864" s="5"/>
      <c r="C864" s="5">
        <f t="shared" ref="C864:C909" si="16">LOG((10^$G$5-10^$G$2)*10^(-1*((A864/$G$3)^$G$4))+10^$G$2)</f>
        <v>3.0317306588784496</v>
      </c>
    </row>
    <row r="865" spans="1:3" x14ac:dyDescent="0.25">
      <c r="A865" s="5">
        <v>20.9</v>
      </c>
      <c r="B865" s="5"/>
      <c r="C865" s="5">
        <f t="shared" si="16"/>
        <v>3.0317306588784496</v>
      </c>
    </row>
    <row r="866" spans="1:3" x14ac:dyDescent="0.25">
      <c r="A866" s="5">
        <v>20.925000000000001</v>
      </c>
      <c r="B866" s="5"/>
      <c r="C866" s="5">
        <f t="shared" si="16"/>
        <v>3.0317306588784496</v>
      </c>
    </row>
    <row r="867" spans="1:3" x14ac:dyDescent="0.25">
      <c r="A867" s="5">
        <v>20.95</v>
      </c>
      <c r="B867" s="5"/>
      <c r="C867" s="5">
        <f t="shared" si="16"/>
        <v>3.0317306588784496</v>
      </c>
    </row>
    <row r="868" spans="1:3" x14ac:dyDescent="0.25">
      <c r="A868" s="5">
        <v>20.975000000000001</v>
      </c>
      <c r="B868" s="5"/>
      <c r="C868" s="5">
        <f t="shared" si="16"/>
        <v>3.0317306588784496</v>
      </c>
    </row>
    <row r="869" spans="1:3" x14ac:dyDescent="0.25">
      <c r="A869" s="5">
        <v>21</v>
      </c>
      <c r="B869" s="5"/>
      <c r="C869" s="5">
        <f t="shared" si="16"/>
        <v>3.0317306588784496</v>
      </c>
    </row>
    <row r="870" spans="1:3" x14ac:dyDescent="0.25">
      <c r="A870" s="5">
        <v>21.024999999999999</v>
      </c>
      <c r="B870" s="5"/>
      <c r="C870" s="5">
        <f t="shared" si="16"/>
        <v>3.0317306588784496</v>
      </c>
    </row>
    <row r="871" spans="1:3" x14ac:dyDescent="0.25">
      <c r="A871" s="5">
        <v>21.05</v>
      </c>
      <c r="B871" s="5"/>
      <c r="C871" s="5">
        <f t="shared" si="16"/>
        <v>3.0317306588784496</v>
      </c>
    </row>
    <row r="872" spans="1:3" x14ac:dyDescent="0.25">
      <c r="A872" s="5">
        <v>21.074999999999999</v>
      </c>
      <c r="B872" s="5"/>
      <c r="C872" s="5">
        <f t="shared" si="16"/>
        <v>3.0317306588784496</v>
      </c>
    </row>
    <row r="873" spans="1:3" x14ac:dyDescent="0.25">
      <c r="A873" s="5">
        <v>21.1</v>
      </c>
      <c r="B873" s="5"/>
      <c r="C873" s="5">
        <f t="shared" si="16"/>
        <v>3.0317306588784496</v>
      </c>
    </row>
    <row r="874" spans="1:3" x14ac:dyDescent="0.25">
      <c r="A874" s="5">
        <v>21.125</v>
      </c>
      <c r="B874" s="5"/>
      <c r="C874" s="5">
        <f t="shared" si="16"/>
        <v>3.0317306588784496</v>
      </c>
    </row>
    <row r="875" spans="1:3" x14ac:dyDescent="0.25">
      <c r="A875" s="5">
        <v>21.15</v>
      </c>
      <c r="B875" s="5"/>
      <c r="C875" s="5">
        <f t="shared" si="16"/>
        <v>3.0317306588784496</v>
      </c>
    </row>
    <row r="876" spans="1:3" x14ac:dyDescent="0.25">
      <c r="A876" s="5">
        <v>21.175000000000001</v>
      </c>
      <c r="B876" s="5"/>
      <c r="C876" s="5">
        <f t="shared" si="16"/>
        <v>3.0317306588784496</v>
      </c>
    </row>
    <row r="877" spans="1:3" x14ac:dyDescent="0.25">
      <c r="A877" s="5">
        <v>21.2</v>
      </c>
      <c r="B877" s="5"/>
      <c r="C877" s="5">
        <f t="shared" si="16"/>
        <v>3.0317306588784496</v>
      </c>
    </row>
    <row r="878" spans="1:3" x14ac:dyDescent="0.25">
      <c r="A878" s="5">
        <v>21.225000000000001</v>
      </c>
      <c r="B878" s="5"/>
      <c r="C878" s="5">
        <f t="shared" si="16"/>
        <v>3.0317306588784496</v>
      </c>
    </row>
    <row r="879" spans="1:3" x14ac:dyDescent="0.25">
      <c r="A879" s="5">
        <v>21.25</v>
      </c>
      <c r="B879" s="5"/>
      <c r="C879" s="5">
        <f t="shared" si="16"/>
        <v>3.0317306588784496</v>
      </c>
    </row>
    <row r="880" spans="1:3" x14ac:dyDescent="0.25">
      <c r="A880" s="5">
        <v>21.274999999999999</v>
      </c>
      <c r="B880" s="5"/>
      <c r="C880" s="5">
        <f t="shared" si="16"/>
        <v>3.0317306588784496</v>
      </c>
    </row>
    <row r="881" spans="1:3" x14ac:dyDescent="0.25">
      <c r="A881" s="5">
        <v>21.3</v>
      </c>
      <c r="B881" s="5"/>
      <c r="C881" s="5">
        <f t="shared" si="16"/>
        <v>3.0317306588784496</v>
      </c>
    </row>
    <row r="882" spans="1:3" x14ac:dyDescent="0.25">
      <c r="A882" s="5">
        <v>21.324999999999999</v>
      </c>
      <c r="B882" s="5"/>
      <c r="C882" s="5">
        <f t="shared" si="16"/>
        <v>3.0317306588784496</v>
      </c>
    </row>
    <row r="883" spans="1:3" x14ac:dyDescent="0.25">
      <c r="A883" s="5">
        <v>21.35</v>
      </c>
      <c r="B883" s="5"/>
      <c r="C883" s="5">
        <f t="shared" si="16"/>
        <v>3.0317306588784496</v>
      </c>
    </row>
    <row r="884" spans="1:3" x14ac:dyDescent="0.25">
      <c r="A884" s="5">
        <v>21.375</v>
      </c>
      <c r="B884" s="5"/>
      <c r="C884" s="5">
        <f t="shared" si="16"/>
        <v>3.0317306588784496</v>
      </c>
    </row>
    <row r="885" spans="1:3" x14ac:dyDescent="0.25">
      <c r="A885" s="5">
        <v>21.4</v>
      </c>
      <c r="B885" s="5"/>
      <c r="C885" s="5">
        <f t="shared" si="16"/>
        <v>3.0317306588784496</v>
      </c>
    </row>
    <row r="886" spans="1:3" x14ac:dyDescent="0.25">
      <c r="A886" s="5">
        <v>21.425000000000001</v>
      </c>
      <c r="B886" s="5"/>
      <c r="C886" s="5">
        <f t="shared" si="16"/>
        <v>3.0317306588784496</v>
      </c>
    </row>
    <row r="887" spans="1:3" x14ac:dyDescent="0.25">
      <c r="A887" s="5">
        <v>21.45</v>
      </c>
      <c r="B887" s="5"/>
      <c r="C887" s="5">
        <f t="shared" si="16"/>
        <v>3.0317306588784496</v>
      </c>
    </row>
    <row r="888" spans="1:3" x14ac:dyDescent="0.25">
      <c r="A888" s="5">
        <v>21.475000000000001</v>
      </c>
      <c r="B888" s="5"/>
      <c r="C888" s="5">
        <f t="shared" si="16"/>
        <v>3.0317306588784496</v>
      </c>
    </row>
    <row r="889" spans="1:3" x14ac:dyDescent="0.25">
      <c r="A889" s="5">
        <v>21.5</v>
      </c>
      <c r="B889" s="5"/>
      <c r="C889" s="5">
        <f t="shared" si="16"/>
        <v>3.0317306588784496</v>
      </c>
    </row>
    <row r="890" spans="1:3" x14ac:dyDescent="0.25">
      <c r="A890" s="5">
        <v>21.524999999999999</v>
      </c>
      <c r="B890" s="5"/>
      <c r="C890" s="5">
        <f t="shared" si="16"/>
        <v>3.0317306588784496</v>
      </c>
    </row>
    <row r="891" spans="1:3" x14ac:dyDescent="0.25">
      <c r="A891" s="5">
        <v>21.55</v>
      </c>
      <c r="B891" s="5"/>
      <c r="C891" s="5">
        <f t="shared" si="16"/>
        <v>3.0317306588784496</v>
      </c>
    </row>
    <row r="892" spans="1:3" x14ac:dyDescent="0.25">
      <c r="A892" s="5">
        <v>21.574999999999999</v>
      </c>
      <c r="B892" s="5"/>
      <c r="C892" s="5">
        <f t="shared" si="16"/>
        <v>3.0317306588784496</v>
      </c>
    </row>
    <row r="893" spans="1:3" x14ac:dyDescent="0.25">
      <c r="A893" s="5">
        <v>21.6</v>
      </c>
      <c r="B893" s="5"/>
      <c r="C893" s="5">
        <f t="shared" si="16"/>
        <v>3.0317306588784496</v>
      </c>
    </row>
    <row r="894" spans="1:3" x14ac:dyDescent="0.25">
      <c r="A894" s="5">
        <v>21.625</v>
      </c>
      <c r="B894" s="5"/>
      <c r="C894" s="5">
        <f t="shared" si="16"/>
        <v>3.0317306588784496</v>
      </c>
    </row>
    <row r="895" spans="1:3" x14ac:dyDescent="0.25">
      <c r="A895" s="5">
        <v>21.65</v>
      </c>
      <c r="B895" s="5"/>
      <c r="C895" s="5">
        <f t="shared" si="16"/>
        <v>3.0317306588784496</v>
      </c>
    </row>
    <row r="896" spans="1:3" x14ac:dyDescent="0.25">
      <c r="A896" s="5">
        <v>21.675000000000001</v>
      </c>
      <c r="B896" s="5"/>
      <c r="C896" s="5">
        <f t="shared" si="16"/>
        <v>3.0317306588784496</v>
      </c>
    </row>
    <row r="897" spans="1:3" x14ac:dyDescent="0.25">
      <c r="A897" s="5">
        <v>21.7</v>
      </c>
      <c r="B897" s="5"/>
      <c r="C897" s="5">
        <f t="shared" si="16"/>
        <v>3.0317306588784496</v>
      </c>
    </row>
    <row r="898" spans="1:3" x14ac:dyDescent="0.25">
      <c r="A898" s="5">
        <v>21.725000000000001</v>
      </c>
      <c r="B898" s="5"/>
      <c r="C898" s="5">
        <f t="shared" si="16"/>
        <v>3.0317306588784496</v>
      </c>
    </row>
    <row r="899" spans="1:3" x14ac:dyDescent="0.25">
      <c r="A899" s="5">
        <v>21.75</v>
      </c>
      <c r="B899" s="5"/>
      <c r="C899" s="5">
        <f t="shared" si="16"/>
        <v>3.0317306588784496</v>
      </c>
    </row>
    <row r="900" spans="1:3" x14ac:dyDescent="0.25">
      <c r="A900" s="5">
        <v>21.774999999999999</v>
      </c>
      <c r="B900" s="5"/>
      <c r="C900" s="5">
        <f t="shared" si="16"/>
        <v>3.0317306588784496</v>
      </c>
    </row>
    <row r="901" spans="1:3" x14ac:dyDescent="0.25">
      <c r="A901" s="5">
        <v>21.8</v>
      </c>
      <c r="B901" s="5"/>
      <c r="C901" s="5">
        <f t="shared" si="16"/>
        <v>3.0317306588784496</v>
      </c>
    </row>
    <row r="902" spans="1:3" x14ac:dyDescent="0.25">
      <c r="A902" s="5">
        <v>21.824999999999999</v>
      </c>
      <c r="B902" s="5"/>
      <c r="C902" s="5">
        <f t="shared" si="16"/>
        <v>3.0317306588784496</v>
      </c>
    </row>
    <row r="903" spans="1:3" x14ac:dyDescent="0.25">
      <c r="A903" s="5">
        <v>21.85</v>
      </c>
      <c r="B903" s="5"/>
      <c r="C903" s="5">
        <f t="shared" si="16"/>
        <v>3.0317306588784496</v>
      </c>
    </row>
    <row r="904" spans="1:3" x14ac:dyDescent="0.25">
      <c r="A904" s="5">
        <v>21.875</v>
      </c>
      <c r="B904" s="5"/>
      <c r="C904" s="5">
        <f t="shared" si="16"/>
        <v>3.0317306588784496</v>
      </c>
    </row>
    <row r="905" spans="1:3" x14ac:dyDescent="0.25">
      <c r="A905" s="5">
        <v>21.9</v>
      </c>
      <c r="B905" s="5"/>
      <c r="C905" s="5">
        <f t="shared" si="16"/>
        <v>3.0317306588784496</v>
      </c>
    </row>
    <row r="906" spans="1:3" x14ac:dyDescent="0.25">
      <c r="A906" s="5">
        <v>21.925000000000001</v>
      </c>
      <c r="B906" s="5"/>
      <c r="C906" s="5">
        <f t="shared" si="16"/>
        <v>3.0317306588784496</v>
      </c>
    </row>
    <row r="907" spans="1:3" x14ac:dyDescent="0.25">
      <c r="A907" s="5">
        <v>21.95</v>
      </c>
      <c r="B907" s="5"/>
      <c r="C907" s="5">
        <f t="shared" si="16"/>
        <v>3.0317306588784496</v>
      </c>
    </row>
    <row r="908" spans="1:3" x14ac:dyDescent="0.25">
      <c r="A908" s="5">
        <v>21.975000000000001</v>
      </c>
      <c r="B908" s="5"/>
      <c r="C908" s="5">
        <f t="shared" si="16"/>
        <v>3.0317306588784496</v>
      </c>
    </row>
    <row r="909" spans="1:3" x14ac:dyDescent="0.25">
      <c r="A909" s="5">
        <v>22</v>
      </c>
      <c r="B909" s="5"/>
      <c r="C909" s="5">
        <f t="shared" si="16"/>
        <v>3.0317306588784496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80" zoomScaleNormal="80" workbookViewId="0"/>
  </sheetViews>
  <sheetFormatPr defaultRowHeight="15" x14ac:dyDescent="0.25"/>
  <cols>
    <col min="1" max="1" width="9.140625" style="1" customWidth="1"/>
    <col min="2" max="2" width="10.42578125" style="1" customWidth="1"/>
    <col min="3" max="3" width="11.7109375" style="1" bestFit="1" customWidth="1"/>
    <col min="4" max="4" width="13.7109375" style="1" bestFit="1" customWidth="1"/>
    <col min="5" max="16384" width="9.140625" style="1"/>
  </cols>
  <sheetData>
    <row r="1" spans="1:16" x14ac:dyDescent="0.25">
      <c r="A1" s="1" t="s">
        <v>2</v>
      </c>
      <c r="B1" s="1" t="s">
        <v>33</v>
      </c>
      <c r="C1" s="1" t="s">
        <v>34</v>
      </c>
      <c r="D1" s="1" t="s">
        <v>37</v>
      </c>
      <c r="E1" s="9" t="s">
        <v>0</v>
      </c>
      <c r="F1" s="1" t="s">
        <v>1</v>
      </c>
    </row>
    <row r="2" spans="1:16" x14ac:dyDescent="0.25">
      <c r="A2" s="9">
        <v>12662</v>
      </c>
      <c r="B2" s="9" t="s">
        <v>30</v>
      </c>
      <c r="C2" s="9" t="s">
        <v>36</v>
      </c>
      <c r="D2" s="9" t="s">
        <v>38</v>
      </c>
      <c r="E2" s="12">
        <v>0</v>
      </c>
      <c r="F2" s="11">
        <v>5.7242758696007892</v>
      </c>
      <c r="J2" s="10"/>
      <c r="K2" s="10"/>
      <c r="P2" s="10"/>
    </row>
    <row r="3" spans="1:16" x14ac:dyDescent="0.25">
      <c r="A3" s="9">
        <v>12662</v>
      </c>
      <c r="B3" s="9" t="s">
        <v>30</v>
      </c>
      <c r="C3" s="9" t="s">
        <v>36</v>
      </c>
      <c r="D3" s="9" t="s">
        <v>38</v>
      </c>
      <c r="E3" s="12">
        <v>10</v>
      </c>
      <c r="F3" s="11">
        <v>5.3483048630481607</v>
      </c>
      <c r="J3" s="10"/>
      <c r="K3" s="10"/>
      <c r="P3" s="10"/>
    </row>
    <row r="4" spans="1:16" x14ac:dyDescent="0.25">
      <c r="A4" s="9">
        <v>12662</v>
      </c>
      <c r="B4" s="9" t="s">
        <v>30</v>
      </c>
      <c r="C4" s="9" t="s">
        <v>36</v>
      </c>
      <c r="D4" s="9" t="s">
        <v>38</v>
      </c>
      <c r="E4" s="12">
        <v>12</v>
      </c>
      <c r="F4" s="11">
        <v>5.3560258571931225</v>
      </c>
      <c r="J4" s="10"/>
      <c r="K4" s="10"/>
      <c r="P4" s="10"/>
    </row>
    <row r="5" spans="1:16" x14ac:dyDescent="0.25">
      <c r="A5" s="9">
        <v>12662</v>
      </c>
      <c r="B5" s="9" t="s">
        <v>30</v>
      </c>
      <c r="C5" s="9" t="s">
        <v>36</v>
      </c>
      <c r="D5" s="9" t="s">
        <v>38</v>
      </c>
      <c r="E5" s="12">
        <v>14</v>
      </c>
      <c r="F5" s="11">
        <v>4.4313637641589869</v>
      </c>
      <c r="J5" s="10"/>
      <c r="K5" s="10"/>
      <c r="P5" s="10"/>
    </row>
    <row r="6" spans="1:16" x14ac:dyDescent="0.25">
      <c r="A6" s="9">
        <v>12662</v>
      </c>
      <c r="B6" s="9" t="s">
        <v>30</v>
      </c>
      <c r="C6" s="9" t="s">
        <v>36</v>
      </c>
      <c r="D6" s="9" t="s">
        <v>38</v>
      </c>
      <c r="E6" s="12">
        <v>16</v>
      </c>
      <c r="F6" s="11">
        <v>2.7781512503836434</v>
      </c>
      <c r="J6" s="10"/>
      <c r="K6" s="10"/>
    </row>
    <row r="7" spans="1:16" x14ac:dyDescent="0.25">
      <c r="A7" s="9">
        <v>12662</v>
      </c>
      <c r="B7" s="9" t="s">
        <v>30</v>
      </c>
      <c r="C7" s="9" t="s">
        <v>36</v>
      </c>
      <c r="D7" s="9" t="s">
        <v>38</v>
      </c>
      <c r="E7" s="12">
        <v>18</v>
      </c>
      <c r="F7" s="11">
        <v>3.7888751157754168</v>
      </c>
    </row>
    <row r="8" spans="1:16" x14ac:dyDescent="0.25">
      <c r="A8" s="9">
        <v>12662</v>
      </c>
      <c r="B8" s="9" t="s">
        <v>30</v>
      </c>
      <c r="C8" s="9" t="s">
        <v>36</v>
      </c>
      <c r="D8" s="9" t="s">
        <v>38</v>
      </c>
      <c r="E8" s="12">
        <v>20</v>
      </c>
      <c r="F8" s="11">
        <v>2.9469432706978256</v>
      </c>
    </row>
    <row r="9" spans="1:16" x14ac:dyDescent="0.25">
      <c r="A9" s="9">
        <v>12662</v>
      </c>
      <c r="B9" s="9" t="s">
        <v>30</v>
      </c>
      <c r="C9" s="9" t="s">
        <v>36</v>
      </c>
      <c r="D9" s="9" t="s">
        <v>38</v>
      </c>
      <c r="E9" s="12">
        <v>22</v>
      </c>
      <c r="F9" s="11">
        <v>2.8228216453031045</v>
      </c>
    </row>
    <row r="10" spans="1:16" x14ac:dyDescent="0.25">
      <c r="A10" s="9">
        <v>12662</v>
      </c>
      <c r="B10" s="9" t="s">
        <v>31</v>
      </c>
      <c r="C10" s="9" t="s">
        <v>36</v>
      </c>
      <c r="D10" s="9" t="s">
        <v>38</v>
      </c>
      <c r="E10" s="12">
        <v>0</v>
      </c>
      <c r="F10" s="11">
        <v>5.6812412373755876</v>
      </c>
    </row>
    <row r="11" spans="1:16" x14ac:dyDescent="0.25">
      <c r="A11" s="9">
        <v>12662</v>
      </c>
      <c r="B11" s="9" t="s">
        <v>31</v>
      </c>
      <c r="C11" s="9" t="s">
        <v>36</v>
      </c>
      <c r="D11" s="9" t="s">
        <v>38</v>
      </c>
      <c r="E11" s="12">
        <v>10</v>
      </c>
      <c r="F11" s="11">
        <v>5.4471580313422194</v>
      </c>
    </row>
    <row r="12" spans="1:16" x14ac:dyDescent="0.25">
      <c r="A12" s="9">
        <v>12662</v>
      </c>
      <c r="B12" s="9" t="s">
        <v>31</v>
      </c>
      <c r="C12" s="9" t="s">
        <v>36</v>
      </c>
      <c r="D12" s="9" t="s">
        <v>38</v>
      </c>
      <c r="E12" s="12">
        <v>12</v>
      </c>
      <c r="F12" s="11">
        <v>5.1461280356782382</v>
      </c>
    </row>
    <row r="13" spans="1:16" x14ac:dyDescent="0.25">
      <c r="A13" s="9">
        <v>12662</v>
      </c>
      <c r="B13" s="9" t="s">
        <v>31</v>
      </c>
      <c r="C13" s="9" t="s">
        <v>36</v>
      </c>
      <c r="D13" s="9" t="s">
        <v>38</v>
      </c>
      <c r="E13" s="12">
        <v>14</v>
      </c>
      <c r="F13" s="11">
        <v>3.7242758696007892</v>
      </c>
    </row>
    <row r="14" spans="1:16" x14ac:dyDescent="0.25">
      <c r="A14" s="9">
        <v>12662</v>
      </c>
      <c r="B14" s="9" t="s">
        <v>31</v>
      </c>
      <c r="C14" s="9" t="s">
        <v>36</v>
      </c>
      <c r="D14" s="9" t="s">
        <v>38</v>
      </c>
      <c r="E14" s="12">
        <v>16</v>
      </c>
      <c r="F14" s="11">
        <v>3.1254812657005941</v>
      </c>
    </row>
    <row r="15" spans="1:16" x14ac:dyDescent="0.25">
      <c r="A15" s="9">
        <v>12662</v>
      </c>
      <c r="B15" s="9" t="s">
        <v>31</v>
      </c>
      <c r="C15" s="9" t="s">
        <v>36</v>
      </c>
      <c r="D15" s="9" t="s">
        <v>38</v>
      </c>
      <c r="E15" s="12">
        <v>18</v>
      </c>
      <c r="F15" s="11">
        <v>2.8356905714924254</v>
      </c>
    </row>
    <row r="16" spans="1:16" x14ac:dyDescent="0.25">
      <c r="A16" s="9">
        <v>12662</v>
      </c>
      <c r="B16" s="9" t="s">
        <v>31</v>
      </c>
      <c r="C16" s="9" t="s">
        <v>36</v>
      </c>
      <c r="D16" s="9" t="s">
        <v>38</v>
      </c>
      <c r="E16" s="12">
        <v>20</v>
      </c>
      <c r="F16" s="11">
        <v>2.4232458739368079</v>
      </c>
    </row>
    <row r="17" spans="1:6" x14ac:dyDescent="0.25">
      <c r="A17" s="9">
        <v>12662</v>
      </c>
      <c r="B17" s="9" t="s">
        <v>31</v>
      </c>
      <c r="C17" s="9" t="s">
        <v>36</v>
      </c>
      <c r="D17" s="9" t="s">
        <v>38</v>
      </c>
      <c r="E17" s="12">
        <v>22</v>
      </c>
      <c r="F17" s="11">
        <v>3.3710678622717363</v>
      </c>
    </row>
    <row r="18" spans="1:6" x14ac:dyDescent="0.25">
      <c r="A18" s="9">
        <v>12662</v>
      </c>
      <c r="B18" s="9" t="s">
        <v>32</v>
      </c>
      <c r="C18" s="9" t="s">
        <v>36</v>
      </c>
      <c r="D18" s="9" t="s">
        <v>38</v>
      </c>
      <c r="E18" s="12">
        <v>0</v>
      </c>
      <c r="F18" s="11">
        <v>5.7781512503836439</v>
      </c>
    </row>
    <row r="19" spans="1:6" x14ac:dyDescent="0.25">
      <c r="A19" s="9">
        <v>12662</v>
      </c>
      <c r="B19" s="9" t="s">
        <v>32</v>
      </c>
      <c r="C19" s="9" t="s">
        <v>36</v>
      </c>
      <c r="D19" s="9" t="s">
        <v>38</v>
      </c>
      <c r="E19" s="12">
        <v>10</v>
      </c>
      <c r="F19" s="11">
        <v>5.4623979978989565</v>
      </c>
    </row>
    <row r="20" spans="1:6" x14ac:dyDescent="0.25">
      <c r="A20" s="9">
        <v>12662</v>
      </c>
      <c r="B20" s="9" t="s">
        <v>32</v>
      </c>
      <c r="C20" s="9" t="s">
        <v>36</v>
      </c>
      <c r="D20" s="9" t="s">
        <v>38</v>
      </c>
      <c r="E20" s="12">
        <v>12</v>
      </c>
      <c r="F20" s="11">
        <v>4.8633228601204559</v>
      </c>
    </row>
    <row r="21" spans="1:6" x14ac:dyDescent="0.25">
      <c r="A21" s="9">
        <v>12662</v>
      </c>
      <c r="B21" s="9" t="s">
        <v>32</v>
      </c>
      <c r="C21" s="9" t="s">
        <v>36</v>
      </c>
      <c r="D21" s="9" t="s">
        <v>38</v>
      </c>
      <c r="E21" s="12">
        <v>14</v>
      </c>
      <c r="F21" s="11">
        <v>3.4313637641589874</v>
      </c>
    </row>
    <row r="22" spans="1:6" x14ac:dyDescent="0.25">
      <c r="A22" s="9">
        <v>12662</v>
      </c>
      <c r="B22" s="9" t="s">
        <v>32</v>
      </c>
      <c r="C22" s="9" t="s">
        <v>36</v>
      </c>
      <c r="D22" s="9" t="s">
        <v>38</v>
      </c>
      <c r="E22" s="12">
        <v>16</v>
      </c>
      <c r="F22" s="11">
        <v>3.0606978403536118</v>
      </c>
    </row>
    <row r="23" spans="1:6" x14ac:dyDescent="0.25">
      <c r="A23" s="9">
        <v>12662</v>
      </c>
      <c r="B23" s="9" t="s">
        <v>32</v>
      </c>
      <c r="C23" s="9" t="s">
        <v>36</v>
      </c>
      <c r="D23" s="9" t="s">
        <v>38</v>
      </c>
      <c r="E23" s="12">
        <v>18</v>
      </c>
      <c r="F23" s="11">
        <v>2.8027737252919755</v>
      </c>
    </row>
    <row r="24" spans="1:6" x14ac:dyDescent="0.25">
      <c r="A24" s="9">
        <v>12662</v>
      </c>
      <c r="B24" s="9" t="s">
        <v>32</v>
      </c>
      <c r="C24" s="9" t="s">
        <v>36</v>
      </c>
      <c r="D24" s="9" t="s">
        <v>38</v>
      </c>
      <c r="E24" s="12">
        <v>20</v>
      </c>
      <c r="F24" s="11">
        <v>2.667452952889954</v>
      </c>
    </row>
    <row r="25" spans="1:6" x14ac:dyDescent="0.25">
      <c r="A25" s="9">
        <v>12662</v>
      </c>
      <c r="B25" s="9" t="s">
        <v>32</v>
      </c>
      <c r="C25" s="9" t="s">
        <v>36</v>
      </c>
      <c r="D25" s="9" t="s">
        <v>38</v>
      </c>
      <c r="E25" s="12">
        <v>22</v>
      </c>
      <c r="F25" s="11">
        <v>3.7671558660821804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zoomScale="80" zoomScaleNormal="80" workbookViewId="0">
      <selection activeCell="F1" sqref="F1"/>
    </sheetView>
  </sheetViews>
  <sheetFormatPr defaultRowHeight="15" x14ac:dyDescent="0.25"/>
  <cols>
    <col min="1" max="1" width="9.140625" style="8"/>
    <col min="2" max="3" width="9.85546875" style="8" customWidth="1"/>
    <col min="4" max="5" width="9.140625" style="8"/>
    <col min="6" max="6" width="11.140625" style="1" bestFit="1" customWidth="1"/>
    <col min="7" max="16384" width="9.140625" style="1"/>
  </cols>
  <sheetData>
    <row r="1" spans="1:35" ht="24" customHeight="1" x14ac:dyDescent="0.25">
      <c r="A1" s="3" t="s">
        <v>0</v>
      </c>
      <c r="B1" s="4" t="s">
        <v>3</v>
      </c>
      <c r="C1" s="4" t="s">
        <v>4</v>
      </c>
      <c r="D1" s="3" t="s">
        <v>5</v>
      </c>
      <c r="E1" s="5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5">
        <v>0</v>
      </c>
      <c r="B2" s="5">
        <v>4.1846914308175984</v>
      </c>
      <c r="C2" s="5">
        <f t="shared" ref="C2:C20" si="0">LOG((10^$G$5)/(1+10^$G$2)*(10^(-1*(A2/$G$3)^$G$4+$G$2)+10^(-1*(A2/$G$6)^$G$4)))</f>
        <v>4.1673289864648497</v>
      </c>
      <c r="D2" s="5">
        <f t="shared" ref="D2:D20" si="1" xml:space="preserve"> (B2 - C2)^2</f>
        <v>3.0145447390229511E-4</v>
      </c>
      <c r="E2" s="5"/>
      <c r="F2" s="2" t="s">
        <v>14</v>
      </c>
      <c r="G2" s="10">
        <v>1.6848804537111686</v>
      </c>
      <c r="H2" s="10">
        <v>0.24793019228750646</v>
      </c>
      <c r="I2" s="2"/>
      <c r="J2" s="2"/>
      <c r="K2" s="2"/>
      <c r="L2" s="7" t="s">
        <v>17</v>
      </c>
      <c r="M2" s="10">
        <v>8.2784256024852884E-2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5">
        <v>10</v>
      </c>
      <c r="B3" s="5">
        <v>2.4771212547196626</v>
      </c>
      <c r="C3" s="5">
        <f t="shared" si="0"/>
        <v>3.0471131417916753</v>
      </c>
      <c r="D3" s="5">
        <f t="shared" si="1"/>
        <v>0.32489075132791401</v>
      </c>
      <c r="E3" s="5"/>
      <c r="F3" s="2" t="s">
        <v>13</v>
      </c>
      <c r="G3" s="10">
        <v>9.6430012072887497</v>
      </c>
      <c r="H3" s="10">
        <v>0.5149110331422504</v>
      </c>
      <c r="I3" s="2"/>
      <c r="J3" s="2"/>
      <c r="K3" s="2"/>
      <c r="L3" s="7" t="s">
        <v>20</v>
      </c>
      <c r="M3" s="10">
        <f>SQRT(M2)</f>
        <v>0.28772253305025119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25">
      <c r="A4" s="5">
        <v>12</v>
      </c>
      <c r="B4" s="5">
        <v>2.5185139398778875</v>
      </c>
      <c r="C4" s="5">
        <f t="shared" si="0"/>
        <v>2.4572644760783668</v>
      </c>
      <c r="D4" s="5">
        <f t="shared" si="1"/>
        <v>3.7514968157287935E-3</v>
      </c>
      <c r="E4" s="5"/>
      <c r="F4" s="2" t="s">
        <v>11</v>
      </c>
      <c r="G4" s="10">
        <v>6</v>
      </c>
      <c r="H4" s="10">
        <v>4.9872079329300645</v>
      </c>
      <c r="I4" s="2"/>
      <c r="J4" s="2"/>
      <c r="K4" s="2"/>
      <c r="L4" s="7" t="s">
        <v>18</v>
      </c>
      <c r="M4" s="10">
        <v>0.8878698612316791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25">
      <c r="A5" s="5">
        <v>16</v>
      </c>
      <c r="B5" s="5">
        <v>2.3010299956639813</v>
      </c>
      <c r="C5" s="5">
        <f t="shared" si="0"/>
        <v>2.3581449354430188</v>
      </c>
      <c r="D5" s="5">
        <f t="shared" si="1"/>
        <v>3.2621163459630904E-3</v>
      </c>
      <c r="E5" s="2"/>
      <c r="F5" s="2" t="s">
        <v>9</v>
      </c>
      <c r="G5" s="10">
        <v>4.1673289864648497</v>
      </c>
      <c r="H5" s="10">
        <v>0.17193816251962557</v>
      </c>
      <c r="I5" s="2"/>
      <c r="J5" s="2"/>
      <c r="K5" s="2"/>
      <c r="L5" s="7" t="s">
        <v>19</v>
      </c>
      <c r="M5" s="10">
        <v>0.8654438334780149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25">
      <c r="A6" s="5">
        <v>18</v>
      </c>
      <c r="B6" s="5">
        <v>2.5250448070368452</v>
      </c>
      <c r="C6" s="5">
        <f t="shared" si="0"/>
        <v>2.2395727296049315</v>
      </c>
      <c r="D6" s="5">
        <f t="shared" si="1"/>
        <v>8.1494306993292548E-2</v>
      </c>
      <c r="E6" s="5"/>
      <c r="F6" s="2" t="s">
        <v>15</v>
      </c>
      <c r="G6" s="10">
        <v>22.930037501637404</v>
      </c>
      <c r="H6" s="10">
        <v>1.692081359436407</v>
      </c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5">
        <v>20</v>
      </c>
      <c r="B7" s="5">
        <v>2</v>
      </c>
      <c r="C7" s="5">
        <f t="shared" si="0"/>
        <v>2.0332649200293007</v>
      </c>
      <c r="D7" s="5">
        <f t="shared" si="1"/>
        <v>1.1065549045557713E-3</v>
      </c>
      <c r="E7" s="5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5">
        <v>0</v>
      </c>
      <c r="B8" s="5">
        <v>4.2304489213782741</v>
      </c>
      <c r="C8" s="5">
        <f t="shared" si="0"/>
        <v>4.1673289864648497</v>
      </c>
      <c r="D8" s="5">
        <f t="shared" si="1"/>
        <v>3.9841261834749299E-3</v>
      </c>
      <c r="E8" s="5"/>
      <c r="F8" s="2" t="s">
        <v>22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s="5">
        <v>10</v>
      </c>
      <c r="B9" s="5">
        <v>3.568201724066995</v>
      </c>
      <c r="C9" s="5">
        <f t="shared" si="0"/>
        <v>3.0471131417916753</v>
      </c>
      <c r="D9" s="5">
        <f t="shared" si="1"/>
        <v>0.27153331057770269</v>
      </c>
      <c r="E9" s="5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25">
      <c r="A10" s="5">
        <v>12</v>
      </c>
      <c r="B10" s="5">
        <v>2.7781512503836434</v>
      </c>
      <c r="C10" s="5">
        <f t="shared" si="0"/>
        <v>2.4572644760783668</v>
      </c>
      <c r="D10" s="5">
        <f t="shared" si="1"/>
        <v>0.10296832192404551</v>
      </c>
      <c r="E10" s="5"/>
      <c r="F10" s="2" t="s">
        <v>24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25">
      <c r="A11" s="5">
        <v>14</v>
      </c>
      <c r="B11" s="5">
        <v>2.4771212547196626</v>
      </c>
      <c r="C11" s="5">
        <f t="shared" si="0"/>
        <v>2.4217664894768469</v>
      </c>
      <c r="D11" s="5">
        <f t="shared" si="1"/>
        <v>3.0641500350872355E-3</v>
      </c>
      <c r="E11" s="5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25">
      <c r="A12" s="5">
        <v>16</v>
      </c>
      <c r="B12" s="5">
        <v>2.0606978403536118</v>
      </c>
      <c r="C12" s="5">
        <f t="shared" si="0"/>
        <v>2.3581449354430188</v>
      </c>
      <c r="D12" s="5">
        <f t="shared" si="1"/>
        <v>8.8474774377126753E-2</v>
      </c>
      <c r="E12" s="5"/>
      <c r="F12" s="16" t="s">
        <v>26</v>
      </c>
      <c r="G12" s="17"/>
      <c r="H12" s="17"/>
      <c r="I12" s="17"/>
      <c r="J12" s="17"/>
      <c r="K12" s="17"/>
      <c r="L12" s="17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25">
      <c r="A13" s="5">
        <v>18</v>
      </c>
      <c r="B13" s="5">
        <v>2.4232458739368079</v>
      </c>
      <c r="C13" s="5">
        <f t="shared" si="0"/>
        <v>2.2395727296049315</v>
      </c>
      <c r="D13" s="5">
        <f t="shared" si="1"/>
        <v>3.3735823948758306E-2</v>
      </c>
      <c r="E13" s="5"/>
      <c r="F13" s="17"/>
      <c r="G13" s="17"/>
      <c r="H13" s="17"/>
      <c r="I13" s="17"/>
      <c r="J13" s="17"/>
      <c r="K13" s="17"/>
      <c r="L13" s="17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25">
      <c r="A14" s="5">
        <v>20</v>
      </c>
      <c r="B14" s="5">
        <v>2.2671717284030137</v>
      </c>
      <c r="C14" s="5">
        <f t="shared" si="0"/>
        <v>2.0332649200293007</v>
      </c>
      <c r="D14" s="5">
        <f t="shared" si="1"/>
        <v>5.4712395003576907E-2</v>
      </c>
      <c r="E14" s="5"/>
      <c r="F14" s="17"/>
      <c r="G14" s="17"/>
      <c r="H14" s="17"/>
      <c r="I14" s="17"/>
      <c r="J14" s="17"/>
      <c r="K14" s="17"/>
      <c r="L14" s="17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25">
      <c r="A15" s="5">
        <v>0</v>
      </c>
      <c r="B15" s="5">
        <v>4.0899051114393981</v>
      </c>
      <c r="C15" s="5">
        <f t="shared" si="0"/>
        <v>4.1673289864648497</v>
      </c>
      <c r="D15" s="5">
        <f t="shared" si="1"/>
        <v>5.994456423956759E-3</v>
      </c>
      <c r="E15" s="5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25">
      <c r="A16" s="5">
        <v>10</v>
      </c>
      <c r="B16" s="5">
        <v>3.0899051114393981</v>
      </c>
      <c r="C16" s="5">
        <f t="shared" si="0"/>
        <v>3.0471131417916753</v>
      </c>
      <c r="D16" s="5">
        <f t="shared" si="1"/>
        <v>1.8311526663316298E-3</v>
      </c>
      <c r="E16" s="5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25">
      <c r="A17" s="5">
        <v>12</v>
      </c>
      <c r="B17" s="5">
        <v>2.2304489213782741</v>
      </c>
      <c r="C17" s="5">
        <f t="shared" si="0"/>
        <v>2.4572644760783668</v>
      </c>
      <c r="D17" s="5">
        <f t="shared" si="1"/>
        <v>5.1445295853910764E-2</v>
      </c>
      <c r="E17" s="5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25">
      <c r="A18" s="5">
        <v>14</v>
      </c>
      <c r="B18" s="5">
        <v>2.4771212547196626</v>
      </c>
      <c r="C18" s="5">
        <f t="shared" si="0"/>
        <v>2.4217664894768469</v>
      </c>
      <c r="D18" s="5">
        <f t="shared" si="1"/>
        <v>3.0641500350872355E-3</v>
      </c>
      <c r="E18" s="5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25">
      <c r="A19" s="5">
        <v>16</v>
      </c>
      <c r="B19" s="5">
        <v>1.9294189257142926</v>
      </c>
      <c r="C19" s="5">
        <f t="shared" si="0"/>
        <v>2.3581449354430188</v>
      </c>
      <c r="D19" s="5">
        <f t="shared" si="1"/>
        <v>0.18380599141791584</v>
      </c>
      <c r="E19" s="5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25">
      <c r="A20" s="5">
        <v>22</v>
      </c>
      <c r="B20" s="5">
        <v>1.5440680443502757</v>
      </c>
      <c r="C20" s="5">
        <f t="shared" si="0"/>
        <v>1.6935445009060244</v>
      </c>
      <c r="D20" s="5">
        <f t="shared" si="1"/>
        <v>2.2343211064462631E-2</v>
      </c>
      <c r="E20" s="5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25">
      <c r="A21" s="3" t="s">
        <v>6</v>
      </c>
      <c r="B21" s="5"/>
      <c r="C21" s="5"/>
      <c r="D21" s="5">
        <f>SUM(D2:D20)</f>
        <v>1.2417638403727933</v>
      </c>
      <c r="E21" s="5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25">
      <c r="A22" s="5"/>
      <c r="B22" s="5"/>
      <c r="C22" s="5"/>
      <c r="D22" s="5"/>
      <c r="E22" s="5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25">
      <c r="A23" s="5"/>
      <c r="B23" s="5"/>
      <c r="C23" s="5"/>
      <c r="D23" s="5"/>
      <c r="E23" s="5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25">
      <c r="A24" s="5">
        <v>0</v>
      </c>
      <c r="B24" s="5"/>
      <c r="C24" s="5">
        <f>LOG((10^$G$5)/(1+10^$G$2)*(10^(-1*(A24/$G$3)^$G$4+$G$2)+10^(-1*(A24/$G$6)^$G$4)))</f>
        <v>4.1673289864648497</v>
      </c>
      <c r="D24" s="5"/>
      <c r="E24" s="5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25">
      <c r="A25" s="5">
        <v>0.22</v>
      </c>
      <c r="B25" s="5"/>
      <c r="C25" s="5">
        <f t="shared" ref="C25:C88" si="2">LOG((10^$G$5)/(1+10^$G$2)*(10^(-1*(A25/$G$3)^$G$4+$G$2)+10^(-1*(A25/$G$6)^$G$4)))</f>
        <v>4.167328986326674</v>
      </c>
      <c r="D25" s="5"/>
      <c r="E25" s="5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25">
      <c r="A26" s="5">
        <v>0.44</v>
      </c>
      <c r="B26" s="5"/>
      <c r="C26" s="5">
        <f t="shared" si="2"/>
        <v>4.1673289776216089</v>
      </c>
      <c r="D26" s="5"/>
      <c r="E26" s="5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25">
      <c r="A27" s="5">
        <v>0.66</v>
      </c>
      <c r="B27" s="5"/>
      <c r="C27" s="5">
        <f t="shared" si="2"/>
        <v>4.1673288857348032</v>
      </c>
      <c r="D27" s="5"/>
      <c r="E27" s="5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25">
      <c r="A28" s="5">
        <v>0.88</v>
      </c>
      <c r="B28" s="5"/>
      <c r="C28" s="5">
        <f t="shared" si="2"/>
        <v>4.1673284204974044</v>
      </c>
      <c r="D28" s="5"/>
      <c r="E28" s="5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25">
      <c r="A29" s="5">
        <v>1.1000000000000001</v>
      </c>
      <c r="B29" s="5"/>
      <c r="C29" s="5">
        <f t="shared" si="2"/>
        <v>4.1673268274704656</v>
      </c>
      <c r="D29" s="5"/>
      <c r="E29" s="5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25">
      <c r="A30" s="5">
        <v>1.32</v>
      </c>
      <c r="B30" s="5"/>
      <c r="C30" s="5">
        <f t="shared" si="2"/>
        <v>4.1673225397428109</v>
      </c>
      <c r="D30" s="5"/>
      <c r="E30" s="5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25">
      <c r="A31" s="5">
        <v>1.54</v>
      </c>
      <c r="B31" s="5"/>
      <c r="C31" s="5">
        <f t="shared" si="2"/>
        <v>4.1673127302442952</v>
      </c>
      <c r="D31" s="5"/>
      <c r="E31" s="5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25">
      <c r="A32" s="5">
        <v>1.76</v>
      </c>
      <c r="B32" s="5"/>
      <c r="C32" s="5">
        <f t="shared" si="2"/>
        <v>4.1672927645787308</v>
      </c>
      <c r="D32" s="5"/>
      <c r="E32" s="5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25">
      <c r="A33" s="5">
        <v>1.98</v>
      </c>
      <c r="B33" s="5"/>
      <c r="C33" s="5">
        <f t="shared" si="2"/>
        <v>4.1672555543873093</v>
      </c>
      <c r="D33" s="5"/>
      <c r="E33" s="5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25">
      <c r="A34" s="5">
        <v>2.2000000000000002</v>
      </c>
      <c r="B34" s="5"/>
      <c r="C34" s="5">
        <f t="shared" si="2"/>
        <v>4.1671908112662575</v>
      </c>
      <c r="D34" s="5"/>
      <c r="E34" s="5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25">
      <c r="A35" s="5">
        <v>2.4200000000000004</v>
      </c>
      <c r="B35" s="5"/>
      <c r="C35" s="5">
        <f t="shared" si="2"/>
        <v>4.1670842012857614</v>
      </c>
      <c r="D35" s="5"/>
      <c r="E35" s="5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25">
      <c r="A36" s="5">
        <v>2.6400000000000006</v>
      </c>
      <c r="B36" s="5"/>
      <c r="C36" s="5">
        <f t="shared" si="2"/>
        <v>4.1669164001964027</v>
      </c>
      <c r="D36" s="5"/>
      <c r="E36" s="5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25">
      <c r="A37" s="5">
        <v>2.8600000000000008</v>
      </c>
      <c r="B37" s="5"/>
      <c r="C37" s="5">
        <f t="shared" si="2"/>
        <v>4.1666620494713911</v>
      </c>
      <c r="D37" s="5"/>
      <c r="E37" s="5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25">
      <c r="A38" s="5">
        <v>3.080000000000001</v>
      </c>
      <c r="B38" s="5"/>
      <c r="C38" s="5">
        <f t="shared" si="2"/>
        <v>4.1662886134272394</v>
      </c>
      <c r="D38" s="5"/>
      <c r="E38" s="5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5">
      <c r="A39" s="5">
        <v>3.3000000000000012</v>
      </c>
      <c r="B39" s="5"/>
      <c r="C39" s="5">
        <f t="shared" si="2"/>
        <v>4.1657551378037319</v>
      </c>
      <c r="D39" s="5"/>
      <c r="E39" s="5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25">
      <c r="A40" s="5">
        <v>3.5200000000000014</v>
      </c>
      <c r="B40" s="5"/>
      <c r="C40" s="5">
        <f t="shared" si="2"/>
        <v>4.1650109103812767</v>
      </c>
      <c r="D40" s="5"/>
      <c r="E40" s="5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25">
      <c r="A41" s="5">
        <v>3.7400000000000015</v>
      </c>
      <c r="B41" s="5"/>
      <c r="C41" s="5">
        <f t="shared" si="2"/>
        <v>4.1639940244892379</v>
      </c>
      <c r="D41" s="5"/>
      <c r="E41" s="5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25">
      <c r="A42" s="5">
        <v>3.9600000000000017</v>
      </c>
      <c r="B42" s="5"/>
      <c r="C42" s="5">
        <f t="shared" si="2"/>
        <v>4.1626298466379188</v>
      </c>
      <c r="D42" s="5"/>
      <c r="E42" s="5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25">
      <c r="A43" s="5">
        <v>4.1800000000000015</v>
      </c>
      <c r="B43" s="5"/>
      <c r="C43" s="5">
        <f t="shared" si="2"/>
        <v>4.160829390023288</v>
      </c>
      <c r="D43" s="5"/>
      <c r="E43" s="5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25">
      <c r="A44" s="5">
        <v>4.4000000000000012</v>
      </c>
      <c r="B44" s="5"/>
      <c r="C44" s="5">
        <f t="shared" si="2"/>
        <v>4.1584875963534538</v>
      </c>
      <c r="D44" s="5"/>
      <c r="E44" s="5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25">
      <c r="A45" s="5">
        <v>4.620000000000001</v>
      </c>
      <c r="B45" s="5"/>
      <c r="C45" s="5">
        <f t="shared" si="2"/>
        <v>4.1554815293938701</v>
      </c>
      <c r="D45" s="5"/>
      <c r="E45" s="5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25">
      <c r="A46" s="5">
        <v>4.8400000000000007</v>
      </c>
      <c r="B46" s="5"/>
      <c r="C46" s="5">
        <f t="shared" si="2"/>
        <v>4.1516684849165362</v>
      </c>
      <c r="D46" s="5"/>
      <c r="E46" s="5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25">
      <c r="A47" s="5">
        <v>5.0600000000000005</v>
      </c>
      <c r="B47" s="5"/>
      <c r="C47" s="5">
        <f t="shared" si="2"/>
        <v>4.1468840235009514</v>
      </c>
      <c r="D47" s="5"/>
      <c r="E47" s="5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25">
      <c r="A48" s="5">
        <v>5.28</v>
      </c>
      <c r="B48" s="5"/>
      <c r="C48" s="5">
        <f t="shared" si="2"/>
        <v>4.1409399350685785</v>
      </c>
      <c r="D48" s="5"/>
      <c r="E48" s="5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25">
      <c r="A49" s="5">
        <v>5.5</v>
      </c>
      <c r="B49" s="5"/>
      <c r="C49" s="5">
        <f t="shared" si="2"/>
        <v>4.1336221474322663</v>
      </c>
      <c r="D49" s="5"/>
      <c r="E49" s="5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5">
      <c r="A50" s="5">
        <v>5.72</v>
      </c>
      <c r="B50" s="5"/>
      <c r="C50" s="5">
        <f t="shared" si="2"/>
        <v>4.1246885959502571</v>
      </c>
      <c r="D50" s="5"/>
      <c r="E50" s="5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25">
      <c r="A51" s="5">
        <v>5.9399999999999995</v>
      </c>
      <c r="B51" s="5"/>
      <c r="C51" s="5">
        <f t="shared" si="2"/>
        <v>4.1138670782647182</v>
      </c>
      <c r="D51" s="5"/>
      <c r="E51" s="5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5">
      <c r="A52" s="5">
        <v>6.1599999999999993</v>
      </c>
      <c r="B52" s="5"/>
      <c r="C52" s="5">
        <f t="shared" si="2"/>
        <v>4.1008531281110248</v>
      </c>
      <c r="D52" s="5"/>
      <c r="E52" s="5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25">
      <c r="A53" s="5">
        <v>6.379999999999999</v>
      </c>
      <c r="B53" s="5"/>
      <c r="C53" s="5">
        <f t="shared" si="2"/>
        <v>4.0853079569098156</v>
      </c>
      <c r="D53" s="5"/>
      <c r="E53" s="5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25">
      <c r="A54" s="5">
        <v>6.5999999999999988</v>
      </c>
      <c r="B54" s="5"/>
      <c r="C54" s="5">
        <f t="shared" si="2"/>
        <v>4.0668565338112241</v>
      </c>
      <c r="D54" s="5"/>
      <c r="E54" s="5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25">
      <c r="A55" s="5">
        <v>6.8199999999999985</v>
      </c>
      <c r="B55" s="5"/>
      <c r="C55" s="5">
        <f t="shared" si="2"/>
        <v>4.0450859080286135</v>
      </c>
      <c r="D55" s="5"/>
      <c r="E55" s="5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25">
      <c r="A56" s="5">
        <v>7.0399999999999983</v>
      </c>
      <c r="B56" s="5"/>
      <c r="C56" s="5">
        <f t="shared" si="2"/>
        <v>4.0195439280487193</v>
      </c>
      <c r="D56" s="5"/>
      <c r="E56" s="5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25">
      <c r="A57" s="5">
        <v>7.259999999999998</v>
      </c>
      <c r="B57" s="5"/>
      <c r="C57" s="5">
        <f t="shared" si="2"/>
        <v>3.9897385909480803</v>
      </c>
      <c r="D57" s="5"/>
      <c r="E57" s="5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25">
      <c r="A58" s="5">
        <v>7.4799999999999978</v>
      </c>
      <c r="B58" s="5"/>
      <c r="C58" s="5">
        <f t="shared" si="2"/>
        <v>3.9551383784403331</v>
      </c>
      <c r="D58" s="5"/>
      <c r="E58" s="5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25">
      <c r="A59" s="5">
        <v>7.6999999999999975</v>
      </c>
      <c r="B59" s="5"/>
      <c r="C59" s="5">
        <f t="shared" si="2"/>
        <v>3.9151741322231812</v>
      </c>
      <c r="D59" s="5"/>
      <c r="E59" s="5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25">
      <c r="A60" s="5">
        <v>7.9199999999999973</v>
      </c>
      <c r="B60" s="5"/>
      <c r="C60" s="5">
        <f t="shared" si="2"/>
        <v>3.8692433357980485</v>
      </c>
      <c r="D60" s="5"/>
      <c r="E60" s="5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25">
      <c r="A61" s="5">
        <v>8.139999999999997</v>
      </c>
      <c r="B61" s="5"/>
      <c r="C61" s="5">
        <f t="shared" si="2"/>
        <v>3.81671817979954</v>
      </c>
      <c r="D61" s="5"/>
      <c r="E61" s="5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25">
      <c r="A62" s="5">
        <v>8.3599999999999977</v>
      </c>
      <c r="B62" s="5"/>
      <c r="C62" s="5">
        <f t="shared" si="2"/>
        <v>3.7569596194460115</v>
      </c>
      <c r="D62" s="5"/>
      <c r="E62" s="5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25">
      <c r="A63" s="5">
        <v>8.5799999999999983</v>
      </c>
      <c r="B63" s="5"/>
      <c r="C63" s="5">
        <f t="shared" si="2"/>
        <v>3.6893409905415417</v>
      </c>
      <c r="D63" s="5"/>
      <c r="E63" s="5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25">
      <c r="A64" s="5">
        <v>8.7999999999999989</v>
      </c>
      <c r="B64" s="5"/>
      <c r="C64" s="5">
        <f t="shared" si="2"/>
        <v>3.6132869497944653</v>
      </c>
      <c r="D64" s="5"/>
      <c r="E64" s="5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25">
      <c r="A65" s="5">
        <v>9.02</v>
      </c>
      <c r="B65" s="5"/>
      <c r="C65" s="5">
        <f t="shared" si="2"/>
        <v>3.5283369798922184</v>
      </c>
      <c r="D65" s="5"/>
      <c r="E65" s="5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25">
      <c r="A66" s="5">
        <v>9.24</v>
      </c>
      <c r="B66" s="5"/>
      <c r="C66" s="5">
        <f t="shared" si="2"/>
        <v>3.4342478749119167</v>
      </c>
      <c r="D66" s="5"/>
      <c r="E66" s="5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25">
      <c r="A67" s="5">
        <v>9.4600000000000009</v>
      </c>
      <c r="B67" s="5"/>
      <c r="C67" s="5">
        <f t="shared" si="2"/>
        <v>3.3311563110638005</v>
      </c>
      <c r="D67" s="5"/>
      <c r="E67" s="5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25">
      <c r="A68" s="5">
        <v>9.6800000000000015</v>
      </c>
      <c r="B68" s="5"/>
      <c r="C68" s="5">
        <f t="shared" si="2"/>
        <v>3.219828046726136</v>
      </c>
      <c r="D68" s="5"/>
      <c r="E68" s="5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25">
      <c r="A69" s="5">
        <v>9.9000000000000021</v>
      </c>
      <c r="B69" s="5"/>
      <c r="C69" s="5">
        <f t="shared" si="2"/>
        <v>3.1020140359788484</v>
      </c>
      <c r="D69" s="5"/>
      <c r="E69" s="5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25">
      <c r="A70" s="5">
        <v>10.120000000000003</v>
      </c>
      <c r="B70" s="5"/>
      <c r="C70" s="5">
        <f t="shared" si="2"/>
        <v>2.9808881400118938</v>
      </c>
      <c r="D70" s="5"/>
      <c r="E70" s="5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25">
      <c r="A71" s="5">
        <v>10.340000000000003</v>
      </c>
      <c r="B71" s="5"/>
      <c r="C71" s="5">
        <f t="shared" si="2"/>
        <v>2.8614069049506439</v>
      </c>
      <c r="D71" s="5"/>
      <c r="E71" s="5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25">
      <c r="A72" s="5">
        <v>10.560000000000004</v>
      </c>
      <c r="B72" s="5"/>
      <c r="C72" s="5">
        <f t="shared" si="2"/>
        <v>2.750188120913013</v>
      </c>
      <c r="D72" s="5"/>
      <c r="E72" s="5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25">
      <c r="A73" s="5">
        <v>10.780000000000005</v>
      </c>
      <c r="B73" s="5"/>
      <c r="C73" s="5">
        <f t="shared" si="2"/>
        <v>2.654346801445441</v>
      </c>
      <c r="D73" s="5"/>
      <c r="E73" s="5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25">
      <c r="A74" s="5">
        <v>11.000000000000005</v>
      </c>
      <c r="B74" s="5"/>
      <c r="C74" s="5">
        <f t="shared" si="2"/>
        <v>2.5792107704248624</v>
      </c>
      <c r="D74" s="5"/>
      <c r="E74" s="5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25">
      <c r="A75" s="5">
        <v>11.220000000000006</v>
      </c>
      <c r="B75" s="5"/>
      <c r="C75" s="5">
        <f t="shared" si="2"/>
        <v>2.5261391947112606</v>
      </c>
      <c r="D75" s="5"/>
      <c r="E75" s="5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25">
      <c r="A76" s="5">
        <v>11.440000000000007</v>
      </c>
      <c r="B76" s="5"/>
      <c r="C76" s="5">
        <f t="shared" si="2"/>
        <v>2.4922638150855061</v>
      </c>
      <c r="D76" s="5"/>
      <c r="E76" s="5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25">
      <c r="A77" s="5">
        <v>11.660000000000007</v>
      </c>
      <c r="B77" s="5"/>
      <c r="C77" s="5">
        <f t="shared" si="2"/>
        <v>2.4723630714166482</v>
      </c>
      <c r="D77" s="5"/>
      <c r="E77" s="5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25">
      <c r="A78" s="5">
        <v>11.880000000000008</v>
      </c>
      <c r="B78" s="5"/>
      <c r="C78" s="5">
        <f t="shared" si="2"/>
        <v>2.4611787509402028</v>
      </c>
      <c r="D78" s="5"/>
      <c r="E78" s="5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25">
      <c r="A79" s="5">
        <v>12.100000000000009</v>
      </c>
      <c r="B79" s="5"/>
      <c r="C79" s="5">
        <f t="shared" si="2"/>
        <v>2.4547272850627184</v>
      </c>
      <c r="D79" s="5"/>
      <c r="E79" s="5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25">
      <c r="A80" s="5">
        <v>12.320000000000009</v>
      </c>
      <c r="B80" s="5"/>
      <c r="C80" s="5">
        <f t="shared" si="2"/>
        <v>2.4505045727333572</v>
      </c>
      <c r="D80" s="5"/>
      <c r="E80" s="5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25">
      <c r="A81" s="5">
        <v>12.54000000000001</v>
      </c>
      <c r="B81" s="5"/>
      <c r="C81" s="5">
        <f t="shared" si="2"/>
        <v>2.4471414461198506</v>
      </c>
      <c r="D81" s="5"/>
      <c r="E81" s="5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25">
      <c r="A82" s="5">
        <v>12.76000000000001</v>
      </c>
      <c r="B82" s="5"/>
      <c r="C82" s="5">
        <f t="shared" si="2"/>
        <v>2.4439695961210792</v>
      </c>
      <c r="D82" s="5"/>
      <c r="E82" s="5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25">
      <c r="A83" s="5">
        <v>12.980000000000011</v>
      </c>
      <c r="B83" s="5"/>
      <c r="C83" s="5">
        <f t="shared" si="2"/>
        <v>2.4406914193520066</v>
      </c>
      <c r="D83" s="5"/>
      <c r="E83" s="5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25">
      <c r="A84" s="5">
        <v>13.200000000000012</v>
      </c>
      <c r="B84" s="5"/>
      <c r="C84" s="5">
        <f t="shared" si="2"/>
        <v>2.4371809196686876</v>
      </c>
      <c r="D84" s="5"/>
      <c r="E84" s="5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25">
      <c r="A85" s="5">
        <v>13.420000000000012</v>
      </c>
      <c r="B85" s="5"/>
      <c r="C85" s="5">
        <f t="shared" si="2"/>
        <v>2.4333818232763083</v>
      </c>
      <c r="D85" s="5"/>
      <c r="E85" s="5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25">
      <c r="A86" s="5">
        <v>13.640000000000013</v>
      </c>
      <c r="B86" s="5"/>
      <c r="C86" s="5">
        <f t="shared" si="2"/>
        <v>2.4292623845361598</v>
      </c>
      <c r="D86" s="5"/>
      <c r="E86" s="5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25">
      <c r="A87" s="5">
        <v>13.860000000000014</v>
      </c>
      <c r="B87" s="5"/>
      <c r="C87" s="5">
        <f t="shared" si="2"/>
        <v>2.4247979122334891</v>
      </c>
      <c r="D87" s="5"/>
      <c r="E87" s="5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25">
      <c r="A88" s="5">
        <v>14.080000000000014</v>
      </c>
      <c r="B88" s="5"/>
      <c r="C88" s="5">
        <f t="shared" si="2"/>
        <v>2.4199648776161276</v>
      </c>
      <c r="D88" s="5"/>
      <c r="E88" s="5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25">
      <c r="A89" s="5">
        <v>14.300000000000015</v>
      </c>
      <c r="B89" s="5"/>
      <c r="C89" s="5">
        <f t="shared" ref="C89:C124" si="3">LOG((10^$G$5)/(1+10^$G$2)*(10^(-1*(A89/$G$3)^$G$4+$G$2)+10^(-1*(A89/$G$6)^$G$4)))</f>
        <v>2.4147391753648759</v>
      </c>
      <c r="D89" s="5"/>
      <c r="E89" s="5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25">
      <c r="A90" s="5">
        <v>14.520000000000016</v>
      </c>
      <c r="B90" s="5"/>
      <c r="C90" s="5">
        <f t="shared" si="3"/>
        <v>2.4090956610090477</v>
      </c>
      <c r="D90" s="5"/>
      <c r="E90" s="5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25">
      <c r="A91" s="5">
        <v>14.740000000000016</v>
      </c>
      <c r="B91" s="5"/>
      <c r="C91" s="5">
        <f t="shared" si="3"/>
        <v>2.4030080231692321</v>
      </c>
      <c r="D91" s="5"/>
      <c r="E91" s="5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25">
      <c r="A92" s="5">
        <v>14.960000000000017</v>
      </c>
      <c r="B92" s="5"/>
      <c r="C92" s="5">
        <f t="shared" si="3"/>
        <v>2.3964487300983501</v>
      </c>
      <c r="D92" s="5"/>
      <c r="E92" s="5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25">
      <c r="A93" s="5">
        <v>15.180000000000017</v>
      </c>
      <c r="B93" s="5"/>
      <c r="C93" s="5">
        <f t="shared" si="3"/>
        <v>2.3893889897739626</v>
      </c>
      <c r="D93" s="5"/>
      <c r="E93" s="5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25">
      <c r="A94" s="5">
        <v>15.400000000000018</v>
      </c>
      <c r="B94" s="5"/>
      <c r="C94" s="5">
        <f t="shared" si="3"/>
        <v>2.3817987116605135</v>
      </c>
      <c r="D94" s="5"/>
      <c r="E94" s="5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25">
      <c r="A95" s="5">
        <v>15.620000000000019</v>
      </c>
      <c r="B95" s="5"/>
      <c r="C95" s="5">
        <f t="shared" si="3"/>
        <v>2.3736464682036358</v>
      </c>
      <c r="D95" s="5"/>
      <c r="E95" s="5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25">
      <c r="A96" s="5">
        <v>15.840000000000019</v>
      </c>
      <c r="B96" s="5"/>
      <c r="C96" s="5">
        <f t="shared" si="3"/>
        <v>2.364899455794744</v>
      </c>
      <c r="D96" s="5"/>
      <c r="E96" s="5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25">
      <c r="A97" s="5">
        <v>16.06000000000002</v>
      </c>
      <c r="B97" s="5"/>
      <c r="C97" s="5">
        <f t="shared" si="3"/>
        <v>2.3555234551768431</v>
      </c>
      <c r="D97" s="5"/>
      <c r="E97" s="5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25">
      <c r="A98" s="5">
        <v>16.280000000000019</v>
      </c>
      <c r="B98" s="5"/>
      <c r="C98" s="5">
        <f t="shared" si="3"/>
        <v>2.3454827912889229</v>
      </c>
      <c r="D98" s="5"/>
      <c r="E98" s="5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25">
      <c r="A99" s="5">
        <v>16.500000000000018</v>
      </c>
      <c r="B99" s="5"/>
      <c r="C99" s="5">
        <f t="shared" si="3"/>
        <v>2.3347402925487475</v>
      </c>
      <c r="D99" s="5"/>
      <c r="E99" s="5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25">
      <c r="A100" s="5">
        <v>16.720000000000017</v>
      </c>
      <c r="B100" s="5"/>
      <c r="C100" s="5">
        <f t="shared" si="3"/>
        <v>2.3232572495740338</v>
      </c>
      <c r="D100" s="5"/>
      <c r="E100" s="5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25">
      <c r="A101" s="5">
        <v>16.940000000000015</v>
      </c>
      <c r="B101" s="5"/>
      <c r="C101" s="5">
        <f t="shared" si="3"/>
        <v>2.3109933733420069</v>
      </c>
      <c r="D101" s="5"/>
      <c r="E101" s="5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25">
      <c r="A102" s="5">
        <v>17.160000000000014</v>
      </c>
      <c r="B102" s="5"/>
      <c r="C102" s="5">
        <f t="shared" si="3"/>
        <v>2.2979067527873402</v>
      </c>
      <c r="D102" s="5"/>
      <c r="E102" s="5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25">
      <c r="A103" s="5">
        <v>17.380000000000013</v>
      </c>
      <c r="B103" s="5"/>
      <c r="C103" s="5">
        <f t="shared" si="3"/>
        <v>2.2839538118384826</v>
      </c>
      <c r="D103" s="5"/>
      <c r="E103" s="5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25">
      <c r="A104" s="5">
        <v>17.600000000000012</v>
      </c>
      <c r="B104" s="5"/>
      <c r="C104" s="5">
        <f t="shared" si="3"/>
        <v>2.269089265892366</v>
      </c>
      <c r="D104" s="5"/>
      <c r="E104" s="5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25">
      <c r="A105" s="5">
        <v>17.820000000000011</v>
      </c>
      <c r="B105" s="5"/>
      <c r="C105" s="5">
        <f t="shared" si="3"/>
        <v>2.2532660777274951</v>
      </c>
      <c r="D105" s="5"/>
      <c r="E105" s="5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25">
      <c r="A106" s="5">
        <v>18.04000000000001</v>
      </c>
      <c r="B106" s="5"/>
      <c r="C106" s="5">
        <f t="shared" si="3"/>
        <v>2.2364354128554234</v>
      </c>
      <c r="D106" s="5"/>
      <c r="E106" s="5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25">
      <c r="A107" s="5">
        <v>18.260000000000009</v>
      </c>
      <c r="B107" s="5"/>
      <c r="C107" s="5">
        <f t="shared" si="3"/>
        <v>2.2185465943106095</v>
      </c>
      <c r="D107" s="5"/>
      <c r="E107" s="5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25">
      <c r="A108" s="5">
        <v>18.480000000000008</v>
      </c>
      <c r="B108" s="5"/>
      <c r="C108" s="5">
        <f t="shared" si="3"/>
        <v>2.1995470568786621</v>
      </c>
      <c r="D108" s="5"/>
      <c r="E108" s="5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25">
      <c r="A109" s="5">
        <v>18.700000000000006</v>
      </c>
      <c r="B109" s="5"/>
      <c r="C109" s="5">
        <f t="shared" si="3"/>
        <v>2.1793823007629594</v>
      </c>
      <c r="D109" s="5"/>
      <c r="E109" s="5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25">
      <c r="A110" s="5">
        <v>18.920000000000005</v>
      </c>
      <c r="B110" s="5"/>
      <c r="C110" s="5">
        <f t="shared" si="3"/>
        <v>2.157995844689661</v>
      </c>
      <c r="D110" s="5"/>
      <c r="E110" s="5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25">
      <c r="A111" s="5">
        <v>19.140000000000004</v>
      </c>
      <c r="B111" s="5"/>
      <c r="C111" s="5">
        <f t="shared" si="3"/>
        <v>2.1353291784510966</v>
      </c>
      <c r="D111" s="5"/>
      <c r="E111" s="5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25">
      <c r="A112" s="5">
        <v>19.360000000000003</v>
      </c>
      <c r="B112" s="5"/>
      <c r="C112" s="5">
        <f t="shared" si="3"/>
        <v>2.1113217148875441</v>
      </c>
      <c r="D112" s="5"/>
      <c r="E112" s="5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25">
      <c r="A113" s="5">
        <v>19.580000000000002</v>
      </c>
      <c r="B113" s="5"/>
      <c r="C113" s="5">
        <f t="shared" si="3"/>
        <v>2.0859107413073827</v>
      </c>
      <c r="D113" s="5"/>
      <c r="E113" s="5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25">
      <c r="A114" s="5">
        <v>19.8</v>
      </c>
      <c r="B114" s="5"/>
      <c r="C114" s="5">
        <f t="shared" si="3"/>
        <v>2.0590313703456382</v>
      </c>
      <c r="D114" s="5"/>
      <c r="E114" s="5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25">
      <c r="A115" s="5">
        <v>20.02</v>
      </c>
      <c r="B115" s="5"/>
      <c r="C115" s="5">
        <f t="shared" si="3"/>
        <v>2.0306164902609054</v>
      </c>
      <c r="D115" s="5"/>
      <c r="E115" s="5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25">
      <c r="A116" s="5">
        <v>20.239999999999998</v>
      </c>
      <c r="B116" s="5"/>
      <c r="C116" s="5">
        <f t="shared" si="3"/>
        <v>2.0005967146706576</v>
      </c>
      <c r="D116" s="5"/>
      <c r="E116" s="5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25">
      <c r="A117" s="5">
        <v>20.459999999999997</v>
      </c>
      <c r="B117" s="5"/>
      <c r="C117" s="5">
        <f t="shared" si="3"/>
        <v>1.9689003317249345</v>
      </c>
      <c r="D117" s="5"/>
      <c r="E117" s="5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25">
      <c r="A118" s="5">
        <v>20.679999999999996</v>
      </c>
      <c r="B118" s="5"/>
      <c r="C118" s="5">
        <f t="shared" si="3"/>
        <v>1.9354532527184214</v>
      </c>
      <c r="D118" s="5"/>
      <c r="E118" s="5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25">
      <c r="A119" s="5">
        <v>20.899999999999995</v>
      </c>
      <c r="B119" s="5"/>
      <c r="C119" s="5">
        <f t="shared" si="3"/>
        <v>1.9001789601409043</v>
      </c>
      <c r="D119" s="5"/>
      <c r="E119" s="5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25">
      <c r="A120" s="5">
        <v>21.119999999999994</v>
      </c>
      <c r="B120" s="5"/>
      <c r="C120" s="5">
        <f t="shared" si="3"/>
        <v>1.862998455166111</v>
      </c>
      <c r="D120" s="5"/>
      <c r="E120" s="5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25">
      <c r="A121" s="5">
        <v>21.339999999999993</v>
      </c>
      <c r="B121" s="5"/>
      <c r="C121" s="5">
        <f t="shared" si="3"/>
        <v>1.8238302045789359</v>
      </c>
      <c r="D121" s="5"/>
      <c r="E121" s="5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25">
      <c r="A122" s="5">
        <v>21.559999999999992</v>
      </c>
      <c r="B122" s="5"/>
      <c r="C122" s="5">
        <f t="shared" si="3"/>
        <v>1.7825900871410496</v>
      </c>
      <c r="D122" s="5"/>
      <c r="E122" s="5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25">
      <c r="A123" s="5">
        <v>21.77999999999999</v>
      </c>
      <c r="B123" s="5"/>
      <c r="C123" s="5">
        <f t="shared" si="3"/>
        <v>1.7391913393948881</v>
      </c>
      <c r="D123" s="5"/>
      <c r="E123" s="5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25">
      <c r="A124" s="5">
        <v>21.999999999999989</v>
      </c>
      <c r="B124" s="5"/>
      <c r="C124" s="5">
        <f t="shared" si="3"/>
        <v>1.6935445009060273</v>
      </c>
      <c r="D124" s="5"/>
      <c r="E124" s="5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</sheetData>
  <mergeCells count="1">
    <mergeCell ref="F12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90" zoomScaleNormal="90" workbookViewId="0">
      <selection activeCell="C2" sqref="C2"/>
    </sheetView>
  </sheetViews>
  <sheetFormatPr defaultRowHeight="15" x14ac:dyDescent="0.25"/>
  <cols>
    <col min="1" max="2" width="9.140625" style="1"/>
    <col min="3" max="3" width="12.5703125" style="1" bestFit="1" customWidth="1"/>
    <col min="4" max="16384" width="9.140625" style="1"/>
  </cols>
  <sheetData>
    <row r="1" spans="1:15" x14ac:dyDescent="0.25">
      <c r="A1" s="1" t="s">
        <v>2</v>
      </c>
      <c r="B1" s="1" t="s">
        <v>33</v>
      </c>
      <c r="C1" s="1" t="s">
        <v>37</v>
      </c>
      <c r="D1" s="9" t="s">
        <v>0</v>
      </c>
      <c r="E1" s="1" t="s">
        <v>1</v>
      </c>
    </row>
    <row r="2" spans="1:15" x14ac:dyDescent="0.25">
      <c r="A2" s="9">
        <v>13126</v>
      </c>
      <c r="B2" s="9" t="s">
        <v>30</v>
      </c>
      <c r="C2" s="9" t="s">
        <v>38</v>
      </c>
      <c r="D2" s="12">
        <v>0</v>
      </c>
      <c r="E2" s="11">
        <f>LOG10(1.53*10^4)</f>
        <v>4.1846914308175984</v>
      </c>
      <c r="I2" s="10"/>
      <c r="J2" s="10"/>
      <c r="O2" s="10"/>
    </row>
    <row r="3" spans="1:15" x14ac:dyDescent="0.25">
      <c r="A3" s="9">
        <v>13126</v>
      </c>
      <c r="B3" s="9" t="s">
        <v>30</v>
      </c>
      <c r="C3" s="9" t="s">
        <v>38</v>
      </c>
      <c r="D3" s="12">
        <v>10</v>
      </c>
      <c r="E3" s="11">
        <f>LOG10(3*10^2)</f>
        <v>2.4771212547196626</v>
      </c>
      <c r="I3" s="10"/>
      <c r="J3" s="10"/>
      <c r="O3" s="10"/>
    </row>
    <row r="4" spans="1:15" x14ac:dyDescent="0.25">
      <c r="A4" s="9">
        <v>13126</v>
      </c>
      <c r="B4" s="9" t="s">
        <v>30</v>
      </c>
      <c r="C4" s="9" t="s">
        <v>38</v>
      </c>
      <c r="D4" s="12">
        <v>12</v>
      </c>
      <c r="E4" s="11">
        <f>LOG10(3.3*10^2)</f>
        <v>2.5185139398778875</v>
      </c>
      <c r="I4" s="10"/>
      <c r="J4" s="10"/>
      <c r="O4" s="10"/>
    </row>
    <row r="5" spans="1:15" x14ac:dyDescent="0.25">
      <c r="A5" s="9">
        <v>13126</v>
      </c>
      <c r="B5" s="9" t="s">
        <v>30</v>
      </c>
      <c r="C5" s="9" t="s">
        <v>38</v>
      </c>
      <c r="D5" s="12">
        <v>16</v>
      </c>
      <c r="E5" s="11">
        <f>LOG10(2*10^2)</f>
        <v>2.3010299956639813</v>
      </c>
      <c r="I5" s="10"/>
      <c r="J5" s="10"/>
      <c r="O5" s="10"/>
    </row>
    <row r="6" spans="1:15" x14ac:dyDescent="0.25">
      <c r="A6" s="9">
        <v>13126</v>
      </c>
      <c r="B6" s="9" t="s">
        <v>30</v>
      </c>
      <c r="C6" s="9" t="s">
        <v>38</v>
      </c>
      <c r="D6" s="12">
        <v>18</v>
      </c>
      <c r="E6" s="11">
        <f>LOG10(3.35*10^2)</f>
        <v>2.5250448070368452</v>
      </c>
      <c r="I6" s="10"/>
      <c r="J6" s="10"/>
    </row>
    <row r="7" spans="1:15" x14ac:dyDescent="0.25">
      <c r="A7" s="9">
        <v>13126</v>
      </c>
      <c r="B7" s="9" t="s">
        <v>30</v>
      </c>
      <c r="C7" s="9" t="s">
        <v>38</v>
      </c>
      <c r="D7" s="12">
        <v>20</v>
      </c>
      <c r="E7" s="11">
        <v>2</v>
      </c>
    </row>
    <row r="8" spans="1:15" x14ac:dyDescent="0.25">
      <c r="A8" s="9">
        <v>13126</v>
      </c>
      <c r="B8" s="9" t="s">
        <v>31</v>
      </c>
      <c r="C8" s="9" t="s">
        <v>38</v>
      </c>
      <c r="D8" s="12">
        <v>0</v>
      </c>
      <c r="E8" s="11">
        <f>LOG10(1.7*10^4)</f>
        <v>4.2304489213782741</v>
      </c>
    </row>
    <row r="9" spans="1:15" x14ac:dyDescent="0.25">
      <c r="A9" s="9">
        <v>13126</v>
      </c>
      <c r="B9" s="9" t="s">
        <v>31</v>
      </c>
      <c r="C9" s="9" t="s">
        <v>38</v>
      </c>
      <c r="D9" s="12">
        <v>10</v>
      </c>
      <c r="E9" s="11">
        <f>LOG10(3.7*10^3)</f>
        <v>3.568201724066995</v>
      </c>
    </row>
    <row r="10" spans="1:15" x14ac:dyDescent="0.25">
      <c r="A10" s="9">
        <v>13126</v>
      </c>
      <c r="B10" s="9" t="s">
        <v>31</v>
      </c>
      <c r="C10" s="9" t="s">
        <v>38</v>
      </c>
      <c r="D10" s="12">
        <v>12</v>
      </c>
      <c r="E10" s="11">
        <f>LOG10(6*10^2)</f>
        <v>2.7781512503836434</v>
      </c>
    </row>
    <row r="11" spans="1:15" x14ac:dyDescent="0.25">
      <c r="A11" s="9">
        <v>13126</v>
      </c>
      <c r="B11" s="9" t="s">
        <v>31</v>
      </c>
      <c r="C11" s="9" t="s">
        <v>38</v>
      </c>
      <c r="D11" s="12">
        <v>14</v>
      </c>
      <c r="E11" s="11">
        <f>LOG10(3*10^2)</f>
        <v>2.4771212547196626</v>
      </c>
    </row>
    <row r="12" spans="1:15" x14ac:dyDescent="0.25">
      <c r="A12" s="9">
        <v>13126</v>
      </c>
      <c r="B12" s="9" t="s">
        <v>31</v>
      </c>
      <c r="C12" s="9" t="s">
        <v>38</v>
      </c>
      <c r="D12" s="12">
        <v>16</v>
      </c>
      <c r="E12" s="11">
        <f>LOG10(1.15*10^2)</f>
        <v>2.0606978403536118</v>
      </c>
    </row>
    <row r="13" spans="1:15" x14ac:dyDescent="0.25">
      <c r="A13" s="9">
        <v>13126</v>
      </c>
      <c r="B13" s="9" t="s">
        <v>31</v>
      </c>
      <c r="C13" s="9" t="s">
        <v>38</v>
      </c>
      <c r="D13" s="12">
        <v>18</v>
      </c>
      <c r="E13" s="11">
        <f>LOG10(2.65*10^2)</f>
        <v>2.4232458739368079</v>
      </c>
    </row>
    <row r="14" spans="1:15" x14ac:dyDescent="0.25">
      <c r="A14" s="9">
        <v>13126</v>
      </c>
      <c r="B14" s="9" t="s">
        <v>31</v>
      </c>
      <c r="C14" s="9" t="s">
        <v>38</v>
      </c>
      <c r="D14" s="12">
        <v>20</v>
      </c>
      <c r="E14" s="11">
        <f>LOG10(1.85*10^2)</f>
        <v>2.2671717284030137</v>
      </c>
    </row>
    <row r="15" spans="1:15" x14ac:dyDescent="0.25">
      <c r="A15" s="9">
        <v>13126</v>
      </c>
      <c r="B15" s="9" t="s">
        <v>32</v>
      </c>
      <c r="C15" s="9" t="s">
        <v>38</v>
      </c>
      <c r="D15" s="12">
        <v>0</v>
      </c>
      <c r="E15" s="11">
        <f>LOG10(1.23*10^4)</f>
        <v>4.0899051114393981</v>
      </c>
    </row>
    <row r="16" spans="1:15" x14ac:dyDescent="0.25">
      <c r="A16" s="9">
        <v>13126</v>
      </c>
      <c r="B16" s="9" t="s">
        <v>32</v>
      </c>
      <c r="C16" s="9" t="s">
        <v>38</v>
      </c>
      <c r="D16" s="12">
        <v>10</v>
      </c>
      <c r="E16" s="11">
        <f>LOG10(1.23*10^3)</f>
        <v>3.0899051114393981</v>
      </c>
    </row>
    <row r="17" spans="1:5" x14ac:dyDescent="0.25">
      <c r="A17" s="9">
        <v>13126</v>
      </c>
      <c r="B17" s="9" t="s">
        <v>32</v>
      </c>
      <c r="C17" s="9" t="s">
        <v>38</v>
      </c>
      <c r="D17" s="12">
        <v>12</v>
      </c>
      <c r="E17" s="11">
        <f>LOG10(1.7*10^2)</f>
        <v>2.2304489213782741</v>
      </c>
    </row>
    <row r="18" spans="1:5" x14ac:dyDescent="0.25">
      <c r="A18" s="9">
        <v>13126</v>
      </c>
      <c r="B18" s="9" t="s">
        <v>32</v>
      </c>
      <c r="C18" s="9" t="s">
        <v>38</v>
      </c>
      <c r="D18" s="12">
        <v>14</v>
      </c>
      <c r="E18" s="11">
        <f>LOG10(3*10^2)</f>
        <v>2.4771212547196626</v>
      </c>
    </row>
    <row r="19" spans="1:5" x14ac:dyDescent="0.25">
      <c r="A19" s="9">
        <v>13126</v>
      </c>
      <c r="B19" s="9" t="s">
        <v>32</v>
      </c>
      <c r="C19" s="9" t="s">
        <v>38</v>
      </c>
      <c r="D19" s="12">
        <v>16</v>
      </c>
      <c r="E19" s="11">
        <f>LOG10(0.85*10^2)</f>
        <v>1.9294189257142926</v>
      </c>
    </row>
    <row r="20" spans="1:5" x14ac:dyDescent="0.25">
      <c r="A20" s="9">
        <v>13126</v>
      </c>
      <c r="B20" s="9" t="s">
        <v>32</v>
      </c>
      <c r="C20" s="9" t="s">
        <v>38</v>
      </c>
      <c r="D20" s="12">
        <v>22</v>
      </c>
      <c r="E20" s="11">
        <f>LOG10(0.35*10^2)</f>
        <v>1.5440680443502757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8"/>
  <sheetViews>
    <sheetView zoomScale="80" zoomScaleNormal="80" workbookViewId="0"/>
  </sheetViews>
  <sheetFormatPr defaultRowHeight="15" x14ac:dyDescent="0.25"/>
  <cols>
    <col min="1" max="1" width="9.140625" style="1"/>
    <col min="2" max="2" width="9.7109375" style="1" customWidth="1"/>
    <col min="3" max="3" width="9.85546875" style="1" customWidth="1"/>
    <col min="4" max="5" width="9.140625" style="1"/>
    <col min="6" max="6" width="12.140625" style="1" bestFit="1" customWidth="1"/>
    <col min="7" max="16384" width="9.140625" style="1"/>
  </cols>
  <sheetData>
    <row r="1" spans="1:39" ht="24" customHeight="1" x14ac:dyDescent="0.25">
      <c r="A1" s="6" t="s">
        <v>0</v>
      </c>
      <c r="B1" s="14" t="s">
        <v>3</v>
      </c>
      <c r="C1" s="14" t="s">
        <v>4</v>
      </c>
      <c r="D1" s="6" t="s">
        <v>5</v>
      </c>
      <c r="E1" s="2"/>
      <c r="F1" s="6" t="s">
        <v>7</v>
      </c>
      <c r="G1" s="6" t="s">
        <v>8</v>
      </c>
      <c r="H1" s="6" t="s">
        <v>16</v>
      </c>
      <c r="I1" s="2"/>
      <c r="J1" s="2"/>
      <c r="K1" s="2"/>
      <c r="L1" s="2"/>
      <c r="M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5">
      <c r="A2" s="2">
        <v>0</v>
      </c>
      <c r="B2" s="2">
        <v>4.1461280356782382</v>
      </c>
      <c r="C2" s="2">
        <f t="shared" ref="C2:C24" si="0">LOG((10^$G$5-10^$G$2)*10^(-1*((A2/$G$3)^$G$4))+10^$G$2)</f>
        <v>4.1343019902161071</v>
      </c>
      <c r="D2" s="2">
        <f t="shared" ref="D2:D24" si="1" xml:space="preserve"> (B2 - C2)^2</f>
        <v>1.3985535127239071E-4</v>
      </c>
      <c r="E2" s="2"/>
      <c r="F2" s="2" t="s">
        <v>12</v>
      </c>
      <c r="G2" s="10">
        <v>2.0216639054377961</v>
      </c>
      <c r="H2" s="10">
        <v>0.12741581963884521</v>
      </c>
      <c r="I2" s="2"/>
      <c r="J2" s="2"/>
      <c r="K2" s="2"/>
      <c r="L2" s="7" t="s">
        <v>17</v>
      </c>
      <c r="M2" s="10">
        <v>0.12764315382668312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25">
      <c r="A3" s="2">
        <v>10</v>
      </c>
      <c r="B3" s="2">
        <v>2.4313637641589874</v>
      </c>
      <c r="C3" s="2">
        <f t="shared" si="0"/>
        <v>3.2502509939856981</v>
      </c>
      <c r="D3" s="2">
        <f t="shared" si="1"/>
        <v>0.67057629517326411</v>
      </c>
      <c r="E3" s="2"/>
      <c r="F3" s="2" t="s">
        <v>10</v>
      </c>
      <c r="G3" s="10">
        <v>10.416385116491902</v>
      </c>
      <c r="H3" s="10">
        <v>1.1818350377180689</v>
      </c>
      <c r="I3" s="2"/>
      <c r="J3" s="2"/>
      <c r="K3" s="2"/>
      <c r="L3" s="7" t="s">
        <v>20</v>
      </c>
      <c r="M3" s="10">
        <f>SQRT(M2)</f>
        <v>0.35727182064456625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25">
      <c r="A4" s="2">
        <v>12</v>
      </c>
      <c r="B4" s="2">
        <v>2.9030899869919438</v>
      </c>
      <c r="C4" s="2">
        <f t="shared" si="0"/>
        <v>2.8064739554038596</v>
      </c>
      <c r="D4" s="2">
        <f t="shared" si="1"/>
        <v>9.3346575598296806E-3</v>
      </c>
      <c r="E4" s="2"/>
      <c r="F4" s="2" t="s">
        <v>11</v>
      </c>
      <c r="G4" s="10">
        <v>2.3891780240147771</v>
      </c>
      <c r="H4" s="10">
        <v>0.92111935629864161</v>
      </c>
      <c r="I4" s="2"/>
      <c r="J4" s="2"/>
      <c r="K4" s="2"/>
      <c r="L4" s="7" t="s">
        <v>18</v>
      </c>
      <c r="M4" s="10">
        <v>0.83205783675411038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2">
        <v>14</v>
      </c>
      <c r="B5" s="2">
        <v>2.6989700043360187</v>
      </c>
      <c r="C5" s="2">
        <f t="shared" si="0"/>
        <v>2.36592201323624</v>
      </c>
      <c r="D5" s="2">
        <f t="shared" si="1"/>
        <v>0.11092096437559833</v>
      </c>
      <c r="E5" s="2"/>
      <c r="F5" s="2" t="s">
        <v>9</v>
      </c>
      <c r="G5" s="10">
        <v>4.1343019902161062</v>
      </c>
      <c r="H5" s="10">
        <v>0.20577122223758237</v>
      </c>
      <c r="I5" s="2"/>
      <c r="J5" s="2"/>
      <c r="K5" s="2"/>
      <c r="L5" s="7" t="s">
        <v>19</v>
      </c>
      <c r="M5" s="10">
        <v>0.80554065308370681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25">
      <c r="A6" s="2">
        <v>16</v>
      </c>
      <c r="B6" s="2">
        <v>2.4771212547196626</v>
      </c>
      <c r="C6" s="2">
        <f t="shared" si="0"/>
        <v>2.1042219623007719</v>
      </c>
      <c r="D6" s="2">
        <f t="shared" si="1"/>
        <v>0.13905388228650939</v>
      </c>
      <c r="E6" s="2"/>
      <c r="F6" s="2"/>
      <c r="G6" s="2"/>
      <c r="H6" s="2"/>
      <c r="I6" s="2"/>
      <c r="J6" s="2"/>
      <c r="K6" s="2"/>
      <c r="L6" s="2"/>
      <c r="M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25">
      <c r="A7" s="2">
        <v>18</v>
      </c>
      <c r="B7" s="2">
        <v>1.5440680443502757</v>
      </c>
      <c r="C7" s="2">
        <f t="shared" si="0"/>
        <v>2.0328047898259194</v>
      </c>
      <c r="D7" s="2">
        <f t="shared" si="1"/>
        <v>0.23886360637812415</v>
      </c>
      <c r="E7" s="2"/>
      <c r="F7" s="6" t="s">
        <v>21</v>
      </c>
      <c r="G7" s="2"/>
      <c r="H7" s="2"/>
      <c r="I7" s="2"/>
      <c r="J7" s="2"/>
      <c r="K7" s="2"/>
      <c r="L7" s="2"/>
      <c r="M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25">
      <c r="A8" s="2">
        <v>20</v>
      </c>
      <c r="B8" s="2">
        <v>2.2174839442139063</v>
      </c>
      <c r="C8" s="2">
        <f t="shared" si="0"/>
        <v>2.0226512525008737</v>
      </c>
      <c r="D8" s="2">
        <f t="shared" si="1"/>
        <v>3.7959777760145572E-2</v>
      </c>
      <c r="E8" s="2"/>
      <c r="F8" s="2" t="s">
        <v>27</v>
      </c>
      <c r="G8" s="2"/>
      <c r="H8" s="2"/>
      <c r="I8" s="2"/>
      <c r="J8" s="2"/>
      <c r="K8" s="2"/>
      <c r="L8" s="2"/>
      <c r="M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25">
      <c r="A9" s="2">
        <v>22</v>
      </c>
      <c r="B9" s="2">
        <v>2.3979400086720375</v>
      </c>
      <c r="C9" s="2">
        <f t="shared" si="0"/>
        <v>2.0217241204314047</v>
      </c>
      <c r="D9" s="2">
        <f t="shared" si="1"/>
        <v>0.14153839456468831</v>
      </c>
      <c r="E9" s="2"/>
      <c r="F9" s="6" t="s">
        <v>23</v>
      </c>
      <c r="G9" s="2"/>
      <c r="H9" s="2"/>
      <c r="I9" s="2"/>
      <c r="J9" s="2"/>
      <c r="K9" s="2"/>
      <c r="L9" s="2"/>
      <c r="M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25">
      <c r="A10" s="2">
        <v>0</v>
      </c>
      <c r="B10" s="2">
        <v>4.2227164711475833</v>
      </c>
      <c r="C10" s="2">
        <f t="shared" si="0"/>
        <v>4.1343019902161071</v>
      </c>
      <c r="D10" s="2">
        <f t="shared" si="1"/>
        <v>7.8171204383823672E-3</v>
      </c>
      <c r="E10" s="2"/>
      <c r="F10" s="2" t="s">
        <v>28</v>
      </c>
      <c r="G10" s="2"/>
      <c r="H10" s="2"/>
      <c r="I10" s="2"/>
      <c r="J10" s="2"/>
      <c r="K10" s="2"/>
      <c r="L10" s="2"/>
      <c r="M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25">
      <c r="A11" s="2">
        <v>10</v>
      </c>
      <c r="B11" s="2">
        <v>3.6720978579357175</v>
      </c>
      <c r="C11" s="2">
        <f t="shared" si="0"/>
        <v>3.2502509939856981</v>
      </c>
      <c r="D11" s="2">
        <f t="shared" si="1"/>
        <v>0.17795477662446624</v>
      </c>
      <c r="E11" s="2"/>
      <c r="F11" s="6" t="s">
        <v>25</v>
      </c>
      <c r="G11" s="2"/>
      <c r="H11" s="2"/>
      <c r="I11" s="2"/>
      <c r="J11" s="2"/>
      <c r="K11" s="2"/>
      <c r="L11" s="2"/>
      <c r="M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25">
      <c r="A12" s="2">
        <v>12</v>
      </c>
      <c r="B12" s="2">
        <v>2.7781512503836434</v>
      </c>
      <c r="C12" s="2">
        <f t="shared" si="0"/>
        <v>2.8064739554038596</v>
      </c>
      <c r="D12" s="2">
        <f t="shared" si="1"/>
        <v>8.0217561966217804E-4</v>
      </c>
      <c r="E12" s="2"/>
      <c r="F12" s="18" t="s">
        <v>29</v>
      </c>
      <c r="G12" s="19"/>
      <c r="H12" s="19"/>
      <c r="I12" s="19"/>
      <c r="J12" s="19"/>
      <c r="K12" s="19"/>
      <c r="L12" s="19"/>
      <c r="M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25">
      <c r="A13" s="2">
        <v>14</v>
      </c>
      <c r="B13" s="2">
        <v>2.2304489213782741</v>
      </c>
      <c r="C13" s="2">
        <f t="shared" si="0"/>
        <v>2.36592201323624</v>
      </c>
      <c r="D13" s="2">
        <f t="shared" si="1"/>
        <v>1.8352958617556855E-2</v>
      </c>
      <c r="E13" s="2"/>
      <c r="F13" s="19"/>
      <c r="G13" s="19"/>
      <c r="H13" s="19"/>
      <c r="I13" s="19"/>
      <c r="J13" s="19"/>
      <c r="K13" s="19"/>
      <c r="L13" s="19"/>
      <c r="M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25">
      <c r="A14" s="2">
        <v>16</v>
      </c>
      <c r="B14" s="2">
        <v>2.3710678622717363</v>
      </c>
      <c r="C14" s="2">
        <f t="shared" si="0"/>
        <v>2.1042219623007719</v>
      </c>
      <c r="D14" s="2">
        <f t="shared" si="1"/>
        <v>7.1206734331313942E-2</v>
      </c>
      <c r="E14" s="2"/>
      <c r="F14" s="19"/>
      <c r="G14" s="19"/>
      <c r="H14" s="19"/>
      <c r="I14" s="19"/>
      <c r="J14" s="19"/>
      <c r="K14" s="19"/>
      <c r="L14" s="19"/>
      <c r="M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25">
      <c r="A15" s="2">
        <v>18</v>
      </c>
      <c r="B15" s="2">
        <v>2.1303337684950061</v>
      </c>
      <c r="C15" s="2">
        <f t="shared" si="0"/>
        <v>2.0328047898259194</v>
      </c>
      <c r="D15" s="2">
        <f t="shared" si="1"/>
        <v>9.5119016802351717E-3</v>
      </c>
      <c r="E15" s="2"/>
      <c r="F15" s="2"/>
      <c r="G15" s="2"/>
      <c r="H15" s="2"/>
      <c r="I15" s="2"/>
      <c r="J15" s="2"/>
      <c r="K15" s="2"/>
      <c r="L15" s="2"/>
      <c r="M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25">
      <c r="A16" s="2">
        <v>20</v>
      </c>
      <c r="B16" s="2">
        <v>1.6989700043360187</v>
      </c>
      <c r="C16" s="2">
        <f t="shared" si="0"/>
        <v>2.0226512525008737</v>
      </c>
      <c r="D16" s="2">
        <f t="shared" si="1"/>
        <v>0.10476955041355844</v>
      </c>
      <c r="E16" s="2"/>
      <c r="F16" s="2"/>
      <c r="G16" s="2"/>
      <c r="H16" s="2"/>
      <c r="I16" s="2"/>
      <c r="J16" s="2"/>
      <c r="K16" s="2"/>
      <c r="L16" s="2"/>
      <c r="M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25">
      <c r="A17" s="2">
        <v>0</v>
      </c>
      <c r="B17" s="2">
        <v>4.012837224705172</v>
      </c>
      <c r="C17" s="2">
        <f t="shared" si="0"/>
        <v>4.1343019902161071</v>
      </c>
      <c r="D17" s="2">
        <f t="shared" si="1"/>
        <v>1.475368926062645E-2</v>
      </c>
      <c r="E17" s="2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25">
      <c r="A18" s="2">
        <v>10</v>
      </c>
      <c r="B18" s="2">
        <v>3.7993405494535817</v>
      </c>
      <c r="C18" s="2">
        <f t="shared" si="0"/>
        <v>3.2502509939856981</v>
      </c>
      <c r="D18" s="2">
        <f t="shared" si="1"/>
        <v>0.30149933992391803</v>
      </c>
      <c r="E18" s="2"/>
      <c r="F18" s="2"/>
      <c r="G18" s="2"/>
      <c r="H18" s="2"/>
      <c r="I18" s="2"/>
      <c r="J18" s="2"/>
      <c r="K18" s="2"/>
      <c r="L18" s="2"/>
      <c r="M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25">
      <c r="A19" s="2">
        <v>12</v>
      </c>
      <c r="B19" s="2">
        <v>2.568201724066995</v>
      </c>
      <c r="C19" s="2">
        <f t="shared" si="0"/>
        <v>2.8064739554038596</v>
      </c>
      <c r="D19" s="2">
        <f t="shared" si="1"/>
        <v>5.6773656226248317E-2</v>
      </c>
      <c r="E19" s="2"/>
      <c r="F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25">
      <c r="A20" s="2">
        <v>14</v>
      </c>
      <c r="B20" s="2">
        <v>2.1139433523068369</v>
      </c>
      <c r="C20" s="2">
        <f t="shared" si="0"/>
        <v>2.36592201323624</v>
      </c>
      <c r="D20" s="2">
        <f t="shared" si="1"/>
        <v>6.3493245563775058E-2</v>
      </c>
      <c r="E20" s="2"/>
      <c r="F20" s="2"/>
      <c r="G20" s="2"/>
      <c r="H20" s="2"/>
      <c r="I20" s="2"/>
      <c r="J20" s="2"/>
      <c r="K20" s="2"/>
      <c r="L20" s="2"/>
      <c r="M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25">
      <c r="A21" s="2">
        <v>16</v>
      </c>
      <c r="B21" s="2">
        <v>1.8129133566428555</v>
      </c>
      <c r="C21" s="2">
        <f t="shared" si="0"/>
        <v>2.1042219623007719</v>
      </c>
      <c r="D21" s="2">
        <f t="shared" si="1"/>
        <v>8.4860703730359435E-2</v>
      </c>
      <c r="E21" s="2"/>
      <c r="F21" s="2"/>
      <c r="G21" s="2"/>
      <c r="H21" s="2"/>
      <c r="I21" s="2"/>
      <c r="J21" s="2"/>
      <c r="K21" s="2"/>
      <c r="L21" s="2"/>
      <c r="M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25">
      <c r="A22" s="2">
        <v>18</v>
      </c>
      <c r="B22" s="2">
        <v>2</v>
      </c>
      <c r="C22" s="2">
        <f t="shared" si="0"/>
        <v>2.0328047898259194</v>
      </c>
      <c r="D22" s="2">
        <f t="shared" si="1"/>
        <v>1.0761542355227443E-3</v>
      </c>
      <c r="E22" s="2"/>
      <c r="F22" s="2"/>
      <c r="G22" s="2"/>
      <c r="H22" s="2"/>
      <c r="I22" s="2"/>
      <c r="J22" s="2"/>
      <c r="K22" s="2"/>
      <c r="L22" s="2"/>
      <c r="M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25">
      <c r="A23" s="2">
        <v>20</v>
      </c>
      <c r="B23" s="2">
        <v>2.2671717284030137</v>
      </c>
      <c r="C23" s="2">
        <f t="shared" si="0"/>
        <v>2.0226512525008737</v>
      </c>
      <c r="D23" s="2">
        <f t="shared" si="1"/>
        <v>5.9790263135409021E-2</v>
      </c>
      <c r="E23" s="2"/>
      <c r="F23" s="2"/>
      <c r="G23" s="2"/>
      <c r="H23" s="2"/>
      <c r="I23" s="2"/>
      <c r="J23" s="2"/>
      <c r="K23" s="2"/>
      <c r="L23" s="2"/>
      <c r="M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x14ac:dyDescent="0.25">
      <c r="A24" s="2">
        <v>22</v>
      </c>
      <c r="B24" s="2">
        <v>1.6989700043360187</v>
      </c>
      <c r="C24" s="2">
        <f t="shared" si="0"/>
        <v>2.0217241204314047</v>
      </c>
      <c r="D24" s="2">
        <f t="shared" si="1"/>
        <v>0.10417021945651388</v>
      </c>
      <c r="E24" s="2"/>
      <c r="F24" s="2"/>
      <c r="G24" s="2"/>
      <c r="H24" s="2"/>
      <c r="I24" s="2"/>
      <c r="J24" s="2"/>
      <c r="K24" s="2"/>
      <c r="L24" s="2"/>
      <c r="M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x14ac:dyDescent="0.25">
      <c r="A25" s="6" t="s">
        <v>6</v>
      </c>
      <c r="B25" s="2"/>
      <c r="C25" s="2"/>
      <c r="D25" s="2">
        <f>SUM(D2:D24)</f>
        <v>2.4252199227069791</v>
      </c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x14ac:dyDescent="0.25">
      <c r="A28" s="2">
        <v>0</v>
      </c>
      <c r="B28" s="2"/>
      <c r="C28" s="2">
        <f>LOG((10^$G$5-10^$G$2)*10^(-1*((A28/$G$3)^$G$4))+10^$G$2)</f>
        <v>4.1343019902161071</v>
      </c>
      <c r="D28" s="2"/>
      <c r="E28" s="2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x14ac:dyDescent="0.25">
      <c r="A29" s="2">
        <v>0.22</v>
      </c>
      <c r="B29" s="2"/>
      <c r="C29" s="2">
        <f t="shared" ref="C29:C92" si="2">LOG((10^$G$5-10^$G$2)*10^(-1*((A29/$G$3)^$G$4))+10^$G$2)</f>
        <v>4.1342033487764844</v>
      </c>
      <c r="D29" s="2"/>
      <c r="E29" s="2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x14ac:dyDescent="0.25">
      <c r="A30" s="2">
        <v>0.44</v>
      </c>
      <c r="B30" s="2"/>
      <c r="C30" s="2">
        <f t="shared" si="2"/>
        <v>4.1337852502814858</v>
      </c>
      <c r="D30" s="2"/>
      <c r="E30" s="2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x14ac:dyDescent="0.25">
      <c r="A31" s="2">
        <v>0.66</v>
      </c>
      <c r="B31" s="2"/>
      <c r="C31" s="2">
        <f t="shared" si="2"/>
        <v>4.1329406016344468</v>
      </c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x14ac:dyDescent="0.25">
      <c r="A32" s="2">
        <v>0.88</v>
      </c>
      <c r="B32" s="2"/>
      <c r="C32" s="2">
        <f t="shared" si="2"/>
        <v>4.1315950557614443</v>
      </c>
      <c r="D32" s="2"/>
      <c r="E32" s="2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x14ac:dyDescent="0.25">
      <c r="A33" s="2">
        <v>1.1000000000000001</v>
      </c>
      <c r="B33" s="2"/>
      <c r="C33" s="2">
        <f t="shared" si="2"/>
        <v>4.1296887554107427</v>
      </c>
      <c r="D33" s="2"/>
      <c r="E33" s="2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x14ac:dyDescent="0.25">
      <c r="A34" s="2">
        <v>1.32</v>
      </c>
      <c r="B34" s="2"/>
      <c r="C34" s="2">
        <f t="shared" si="2"/>
        <v>4.1271706070175878</v>
      </c>
      <c r="D34" s="2"/>
      <c r="E34" s="2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x14ac:dyDescent="0.25">
      <c r="A35" s="2">
        <v>1.54</v>
      </c>
      <c r="B35" s="2"/>
      <c r="C35" s="2">
        <f t="shared" si="2"/>
        <v>4.1239955411781093</v>
      </c>
      <c r="D35" s="2"/>
      <c r="E35" s="2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x14ac:dyDescent="0.25">
      <c r="A36" s="2">
        <v>1.76</v>
      </c>
      <c r="B36" s="2"/>
      <c r="C36" s="2">
        <f t="shared" si="2"/>
        <v>4.120122951085837</v>
      </c>
      <c r="D36" s="2"/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x14ac:dyDescent="0.25">
      <c r="A37" s="2">
        <v>1.98</v>
      </c>
      <c r="B37" s="2"/>
      <c r="C37" s="2">
        <f t="shared" si="2"/>
        <v>4.1155157051775175</v>
      </c>
      <c r="D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x14ac:dyDescent="0.25">
      <c r="A38" s="2">
        <v>2.2000000000000002</v>
      </c>
      <c r="B38" s="2"/>
      <c r="C38" s="2">
        <f t="shared" si="2"/>
        <v>4.1101394779268228</v>
      </c>
      <c r="D38" s="2"/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x14ac:dyDescent="0.25">
      <c r="A39" s="2">
        <v>2.4200000000000004</v>
      </c>
      <c r="B39" s="2"/>
      <c r="C39" s="2">
        <f t="shared" si="2"/>
        <v>4.10396227310535</v>
      </c>
      <c r="D39" s="2"/>
      <c r="E39" s="2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x14ac:dyDescent="0.25">
      <c r="A40" s="2">
        <v>2.6400000000000006</v>
      </c>
      <c r="B40" s="2"/>
      <c r="C40" s="2">
        <f t="shared" si="2"/>
        <v>4.0969540712936574</v>
      </c>
      <c r="D40" s="2"/>
      <c r="E40" s="2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x14ac:dyDescent="0.25">
      <c r="A41" s="2">
        <v>2.8600000000000008</v>
      </c>
      <c r="B41" s="2"/>
      <c r="C41" s="2">
        <f t="shared" si="2"/>
        <v>4.0890865617692489</v>
      </c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x14ac:dyDescent="0.25">
      <c r="A42" s="2">
        <v>3.080000000000001</v>
      </c>
      <c r="B42" s="2"/>
      <c r="C42" s="2">
        <f t="shared" si="2"/>
        <v>4.0803329341051127</v>
      </c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x14ac:dyDescent="0.25">
      <c r="A43" s="2">
        <v>3.3000000000000012</v>
      </c>
      <c r="B43" s="2"/>
      <c r="C43" s="2">
        <f t="shared" si="2"/>
        <v>4.0706677135255678</v>
      </c>
      <c r="D43" s="2"/>
      <c r="E43" s="2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x14ac:dyDescent="0.25">
      <c r="A44" s="2">
        <v>3.5200000000000014</v>
      </c>
      <c r="B44" s="2"/>
      <c r="C44" s="2">
        <f t="shared" si="2"/>
        <v>4.0600666293324279</v>
      </c>
      <c r="D44" s="2"/>
      <c r="E44" s="2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x14ac:dyDescent="0.25">
      <c r="A45" s="2">
        <v>3.7400000000000015</v>
      </c>
      <c r="B45" s="2"/>
      <c r="C45" s="2">
        <f t="shared" si="2"/>
        <v>4.0485065090436088</v>
      </c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x14ac:dyDescent="0.25">
      <c r="A46" s="2">
        <v>3.9600000000000017</v>
      </c>
      <c r="B46" s="2"/>
      <c r="C46" s="2">
        <f t="shared" si="2"/>
        <v>4.0359651930745937</v>
      </c>
      <c r="D46" s="2"/>
      <c r="E46" s="2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x14ac:dyDescent="0.25">
      <c r="A47" s="2">
        <v>4.1800000000000015</v>
      </c>
      <c r="B47" s="2"/>
      <c r="C47" s="2">
        <f t="shared" si="2"/>
        <v>4.0224214662836548</v>
      </c>
      <c r="D47" s="2"/>
      <c r="E47" s="2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x14ac:dyDescent="0.25">
      <c r="A48" s="2">
        <v>4.4000000000000012</v>
      </c>
      <c r="B48" s="2"/>
      <c r="C48" s="2">
        <f t="shared" si="2"/>
        <v>4.0078550037518292</v>
      </c>
      <c r="D48" s="2"/>
      <c r="E48" s="2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x14ac:dyDescent="0.25">
      <c r="A49" s="2">
        <v>4.620000000000001</v>
      </c>
      <c r="B49" s="2"/>
      <c r="C49" s="2">
        <f t="shared" si="2"/>
        <v>3.9922463289343373</v>
      </c>
      <c r="D49" s="2"/>
      <c r="E49" s="2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x14ac:dyDescent="0.25">
      <c r="A50" s="2">
        <v>4.8400000000000007</v>
      </c>
      <c r="B50" s="2"/>
      <c r="C50" s="2">
        <f t="shared" si="2"/>
        <v>3.9755767828990942</v>
      </c>
      <c r="D50" s="2"/>
      <c r="E50" s="2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x14ac:dyDescent="0.25">
      <c r="A51" s="2">
        <v>5.0600000000000005</v>
      </c>
      <c r="B51" s="2"/>
      <c r="C51" s="2">
        <f t="shared" si="2"/>
        <v>3.9578285038239192</v>
      </c>
      <c r="D51" s="2"/>
      <c r="E51" s="2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x14ac:dyDescent="0.25">
      <c r="A52" s="2">
        <v>5.28</v>
      </c>
      <c r="B52" s="2"/>
      <c r="C52" s="2">
        <f t="shared" si="2"/>
        <v>3.938984416299617</v>
      </c>
      <c r="D52" s="2"/>
      <c r="E52" s="2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x14ac:dyDescent="0.25">
      <c r="A53" s="2">
        <v>5.5</v>
      </c>
      <c r="B53" s="2"/>
      <c r="C53" s="2">
        <f t="shared" si="2"/>
        <v>3.919028230311461</v>
      </c>
      <c r="D53" s="2"/>
      <c r="E53" s="2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x14ac:dyDescent="0.25">
      <c r="A54" s="2">
        <v>5.72</v>
      </c>
      <c r="B54" s="2"/>
      <c r="C54" s="2">
        <f t="shared" si="2"/>
        <v>3.897944450068624</v>
      </c>
      <c r="D54" s="2"/>
      <c r="E54" s="2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x14ac:dyDescent="0.25">
      <c r="A55" s="2">
        <v>5.9399999999999995</v>
      </c>
      <c r="B55" s="2"/>
      <c r="C55" s="2">
        <f t="shared" si="2"/>
        <v>3.8757183931368595</v>
      </c>
      <c r="D55" s="2"/>
      <c r="E55" s="2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x14ac:dyDescent="0.25">
      <c r="A56" s="2">
        <v>6.1599999999999993</v>
      </c>
      <c r="B56" s="2"/>
      <c r="C56" s="2">
        <f t="shared" si="2"/>
        <v>3.8523362206181475</v>
      </c>
      <c r="D56" s="2"/>
      <c r="E56" s="2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x14ac:dyDescent="0.25">
      <c r="A57" s="2">
        <v>6.379999999999999</v>
      </c>
      <c r="B57" s="2"/>
      <c r="C57" s="2">
        <f t="shared" si="2"/>
        <v>3.8277849794243313</v>
      </c>
      <c r="D57" s="2"/>
      <c r="E57" s="2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x14ac:dyDescent="0.25">
      <c r="A58" s="2">
        <v>6.5999999999999988</v>
      </c>
      <c r="B58" s="2"/>
      <c r="C58" s="2">
        <f t="shared" si="2"/>
        <v>3.8020526580213683</v>
      </c>
      <c r="D58" s="2"/>
      <c r="E58" s="2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x14ac:dyDescent="0.25">
      <c r="A59" s="2">
        <v>6.8199999999999985</v>
      </c>
      <c r="B59" s="2"/>
      <c r="C59" s="2">
        <f t="shared" si="2"/>
        <v>3.7751282573878333</v>
      </c>
      <c r="D59" s="2"/>
      <c r="E59" s="2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x14ac:dyDescent="0.25">
      <c r="A60" s="2">
        <v>7.0399999999999983</v>
      </c>
      <c r="B60" s="2"/>
      <c r="C60" s="2">
        <f t="shared" si="2"/>
        <v>3.7470018793471538</v>
      </c>
      <c r="D60" s="2"/>
      <c r="E60" s="2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x14ac:dyDescent="0.25">
      <c r="A61" s="2">
        <v>7.259999999999998</v>
      </c>
      <c r="B61" s="2"/>
      <c r="C61" s="2">
        <f t="shared" si="2"/>
        <v>3.71766483490957</v>
      </c>
      <c r="D61" s="2"/>
      <c r="E61" s="2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x14ac:dyDescent="0.25">
      <c r="A62" s="2">
        <v>7.4799999999999978</v>
      </c>
      <c r="B62" s="2"/>
      <c r="C62" s="2">
        <f t="shared" si="2"/>
        <v>3.6871097758094686</v>
      </c>
      <c r="D62" s="2"/>
      <c r="E62" s="2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x14ac:dyDescent="0.25">
      <c r="A63" s="2">
        <v>7.6999999999999975</v>
      </c>
      <c r="B63" s="2"/>
      <c r="C63" s="2">
        <f t="shared" si="2"/>
        <v>3.6553308530595205</v>
      </c>
      <c r="D63" s="2"/>
      <c r="E63" s="2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x14ac:dyDescent="0.25">
      <c r="A64" s="2">
        <v>7.9199999999999973</v>
      </c>
      <c r="B64" s="2"/>
      <c r="C64" s="2">
        <f t="shared" si="2"/>
        <v>3.6223239070780711</v>
      </c>
      <c r="D64" s="2"/>
      <c r="E64" s="2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x14ac:dyDescent="0.25">
      <c r="A65" s="2">
        <v>8.139999999999997</v>
      </c>
      <c r="B65" s="2"/>
      <c r="C65" s="2">
        <f t="shared" si="2"/>
        <v>3.5880866947929908</v>
      </c>
      <c r="D65" s="2"/>
      <c r="E65" s="2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x14ac:dyDescent="0.25">
      <c r="A66" s="2">
        <v>8.3599999999999977</v>
      </c>
      <c r="B66" s="2"/>
      <c r="C66" s="2">
        <f t="shared" si="2"/>
        <v>3.5526191600942512</v>
      </c>
      <c r="D66" s="2"/>
      <c r="E66" s="2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x14ac:dyDescent="0.25">
      <c r="A67" s="2">
        <v>8.5799999999999983</v>
      </c>
      <c r="B67" s="2"/>
      <c r="C67" s="2">
        <f t="shared" si="2"/>
        <v>3.5159237551052502</v>
      </c>
      <c r="D67" s="2"/>
      <c r="E67" s="2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x14ac:dyDescent="0.25">
      <c r="A68" s="2">
        <v>8.7999999999999989</v>
      </c>
      <c r="B68" s="2"/>
      <c r="C68" s="2">
        <f t="shared" si="2"/>
        <v>3.4780058209682627</v>
      </c>
      <c r="D68" s="2"/>
      <c r="E68" s="2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x14ac:dyDescent="0.25">
      <c r="A69" s="2">
        <v>9.02</v>
      </c>
      <c r="B69" s="2"/>
      <c r="C69" s="2">
        <f t="shared" si="2"/>
        <v>3.4388740381785374</v>
      </c>
      <c r="D69" s="2"/>
      <c r="E69" s="2"/>
      <c r="F69" s="2"/>
      <c r="G69" s="2"/>
      <c r="H69" s="2"/>
      <c r="I69" s="2"/>
      <c r="J69" s="2"/>
      <c r="K69" s="2"/>
      <c r="L69" s="2"/>
      <c r="M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25">
      <c r="A70" s="2">
        <v>9.24</v>
      </c>
      <c r="B70" s="2"/>
      <c r="C70" s="2">
        <f t="shared" si="2"/>
        <v>3.3985409579204839</v>
      </c>
      <c r="D70" s="2"/>
      <c r="E70" s="2"/>
      <c r="F70" s="2"/>
      <c r="G70" s="2"/>
      <c r="H70" s="2"/>
      <c r="I70" s="2"/>
      <c r="J70" s="2"/>
      <c r="K70" s="2"/>
      <c r="L70" s="2"/>
      <c r="M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25">
      <c r="A71" s="2">
        <v>9.4600000000000009</v>
      </c>
      <c r="B71" s="2"/>
      <c r="C71" s="2">
        <f t="shared" si="2"/>
        <v>3.3570236272930205</v>
      </c>
      <c r="D71" s="2"/>
      <c r="E71" s="2"/>
      <c r="F71" s="2"/>
      <c r="G71" s="2"/>
      <c r="H71" s="2"/>
      <c r="I71" s="2"/>
      <c r="J71" s="2"/>
      <c r="K71" s="2"/>
      <c r="L71" s="2"/>
      <c r="M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x14ac:dyDescent="0.25">
      <c r="A72" s="2">
        <v>9.6800000000000015</v>
      </c>
      <c r="B72" s="2"/>
      <c r="C72" s="2">
        <f t="shared" si="2"/>
        <v>3.3143443226479739</v>
      </c>
      <c r="D72" s="2"/>
      <c r="E72" s="2"/>
      <c r="F72" s="2"/>
      <c r="G72" s="2"/>
      <c r="H72" s="2"/>
      <c r="I72" s="2"/>
      <c r="J72" s="2"/>
      <c r="K72" s="2"/>
      <c r="L72" s="2"/>
      <c r="M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x14ac:dyDescent="0.25">
      <c r="A73" s="2">
        <v>9.9000000000000021</v>
      </c>
      <c r="B73" s="2"/>
      <c r="C73" s="2">
        <f t="shared" si="2"/>
        <v>3.2705314063268118</v>
      </c>
      <c r="D73" s="2"/>
      <c r="E73" s="2"/>
      <c r="F73" s="2"/>
      <c r="G73" s="2"/>
      <c r="H73" s="2"/>
      <c r="I73" s="2"/>
      <c r="J73" s="2"/>
      <c r="K73" s="2"/>
      <c r="L73" s="2"/>
      <c r="M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x14ac:dyDescent="0.25">
      <c r="A74" s="2">
        <v>10.120000000000003</v>
      </c>
      <c r="B74" s="2"/>
      <c r="C74" s="2">
        <f t="shared" si="2"/>
        <v>3.2256203225932114</v>
      </c>
      <c r="D74" s="2"/>
      <c r="E74" s="2"/>
      <c r="F74" s="2"/>
      <c r="G74" s="2"/>
      <c r="H74" s="2"/>
      <c r="I74" s="2"/>
      <c r="J74" s="2"/>
      <c r="K74" s="2"/>
      <c r="L74" s="2"/>
      <c r="M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x14ac:dyDescent="0.25">
      <c r="A75" s="2">
        <v>10.340000000000003</v>
      </c>
      <c r="B75" s="2"/>
      <c r="C75" s="2">
        <f t="shared" si="2"/>
        <v>3.1796547481179678</v>
      </c>
      <c r="D75" s="2"/>
      <c r="E75" s="2"/>
      <c r="F75" s="2"/>
      <c r="G75" s="2"/>
      <c r="H75" s="2"/>
      <c r="I75" s="2"/>
      <c r="J75" s="2"/>
      <c r="K75" s="2"/>
      <c r="L75" s="2"/>
      <c r="M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x14ac:dyDescent="0.25">
      <c r="A76" s="2">
        <v>10.560000000000004</v>
      </c>
      <c r="B76" s="2"/>
      <c r="C76" s="2">
        <f t="shared" si="2"/>
        <v>3.1326879104014411</v>
      </c>
      <c r="D76" s="2"/>
      <c r="E76" s="2"/>
      <c r="F76" s="2"/>
      <c r="G76" s="2"/>
      <c r="H76" s="2"/>
      <c r="I76" s="2"/>
      <c r="J76" s="2"/>
      <c r="K76" s="2"/>
      <c r="L76" s="2"/>
      <c r="M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x14ac:dyDescent="0.25">
      <c r="A77" s="2">
        <v>10.780000000000005</v>
      </c>
      <c r="B77" s="2"/>
      <c r="C77" s="2">
        <f t="shared" si="2"/>
        <v>3.0847840832197684</v>
      </c>
      <c r="D77" s="2"/>
      <c r="E77" s="2"/>
      <c r="F77" s="2"/>
      <c r="G77" s="2"/>
      <c r="H77" s="2"/>
      <c r="I77" s="2"/>
      <c r="J77" s="2"/>
      <c r="K77" s="2"/>
      <c r="L77" s="2"/>
      <c r="M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x14ac:dyDescent="0.25">
      <c r="A78" s="2">
        <v>11.000000000000005</v>
      </c>
      <c r="B78" s="2"/>
      <c r="C78" s="2">
        <f t="shared" si="2"/>
        <v>3.0360202604927506</v>
      </c>
      <c r="D78" s="2"/>
      <c r="E78" s="2"/>
      <c r="F78" s="2"/>
      <c r="G78" s="2"/>
      <c r="H78" s="2"/>
      <c r="I78" s="2"/>
      <c r="J78" s="2"/>
      <c r="K78" s="2"/>
      <c r="L78" s="2"/>
      <c r="M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x14ac:dyDescent="0.25">
      <c r="A79" s="2">
        <v>11.220000000000006</v>
      </c>
      <c r="B79" s="2"/>
      <c r="C79" s="2">
        <f t="shared" si="2"/>
        <v>2.9864879975419116</v>
      </c>
      <c r="D79" s="2"/>
      <c r="E79" s="2"/>
      <c r="F79" s="2"/>
      <c r="G79" s="2"/>
      <c r="H79" s="2"/>
      <c r="I79" s="2"/>
      <c r="J79" s="2"/>
      <c r="K79" s="2"/>
      <c r="L79" s="2"/>
      <c r="M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x14ac:dyDescent="0.25">
      <c r="A80" s="2">
        <v>11.440000000000007</v>
      </c>
      <c r="B80" s="2"/>
      <c r="C80" s="2">
        <f t="shared" si="2"/>
        <v>2.9362953899152995</v>
      </c>
      <c r="D80" s="2"/>
      <c r="E80" s="2"/>
      <c r="F80" s="2"/>
      <c r="G80" s="2"/>
      <c r="H80" s="2"/>
      <c r="I80" s="2"/>
      <c r="J80" s="2"/>
      <c r="K80" s="2"/>
      <c r="L80" s="2"/>
      <c r="M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x14ac:dyDescent="0.25">
      <c r="A81" s="2">
        <v>11.660000000000007</v>
      </c>
      <c r="B81" s="2"/>
      <c r="C81" s="2">
        <f t="shared" si="2"/>
        <v>2.8855691330220261</v>
      </c>
      <c r="D81" s="2"/>
      <c r="E81" s="2"/>
      <c r="F81" s="2"/>
      <c r="G81" s="2"/>
      <c r="H81" s="2"/>
      <c r="I81" s="2"/>
      <c r="J81" s="2"/>
      <c r="K81" s="2"/>
      <c r="L81" s="2"/>
      <c r="M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x14ac:dyDescent="0.25">
      <c r="A82" s="2">
        <v>11.880000000000008</v>
      </c>
      <c r="B82" s="2"/>
      <c r="C82" s="2">
        <f t="shared" si="2"/>
        <v>2.8344565690769978</v>
      </c>
      <c r="D82" s="2"/>
      <c r="E82" s="2"/>
      <c r="F82" s="2"/>
      <c r="G82" s="2"/>
      <c r="H82" s="2"/>
      <c r="I82" s="2"/>
      <c r="J82" s="2"/>
      <c r="K82" s="2"/>
      <c r="L82" s="2"/>
      <c r="M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x14ac:dyDescent="0.25">
      <c r="A83" s="2">
        <v>12.100000000000009</v>
      </c>
      <c r="B83" s="2"/>
      <c r="C83" s="2">
        <f t="shared" si="2"/>
        <v>2.7831275802627995</v>
      </c>
      <c r="D83" s="2"/>
      <c r="E83" s="2"/>
      <c r="F83" s="2"/>
      <c r="G83" s="2"/>
      <c r="H83" s="2"/>
      <c r="I83" s="2"/>
      <c r="J83" s="2"/>
      <c r="K83" s="2"/>
      <c r="L83" s="2"/>
      <c r="M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x14ac:dyDescent="0.25">
      <c r="A84" s="2">
        <v>12.320000000000009</v>
      </c>
      <c r="B84" s="2"/>
      <c r="C84" s="2">
        <f t="shared" si="2"/>
        <v>2.7317761290002589</v>
      </c>
      <c r="D84" s="2"/>
      <c r="E84" s="2"/>
      <c r="F84" s="2"/>
      <c r="G84" s="2"/>
      <c r="H84" s="2"/>
      <c r="I84" s="2"/>
      <c r="J84" s="2"/>
      <c r="K84" s="2"/>
      <c r="L84" s="2"/>
      <c r="M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x14ac:dyDescent="0.25">
      <c r="A85" s="2">
        <v>12.54000000000001</v>
      </c>
      <c r="B85" s="2"/>
      <c r="C85" s="2">
        <f t="shared" si="2"/>
        <v>2.6806211809121057</v>
      </c>
      <c r="D85" s="2"/>
      <c r="E85" s="2"/>
      <c r="F85" s="2"/>
      <c r="G85" s="2"/>
      <c r="H85" s="2"/>
      <c r="I85" s="2"/>
      <c r="J85" s="2"/>
      <c r="K85" s="2"/>
      <c r="L85" s="2"/>
      <c r="M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x14ac:dyDescent="0.25">
      <c r="A86" s="2">
        <v>12.76000000000001</v>
      </c>
      <c r="B86" s="2"/>
      <c r="C86" s="2">
        <f t="shared" si="2"/>
        <v>2.6299066808391025</v>
      </c>
      <c r="D86" s="2"/>
      <c r="E86" s="2"/>
      <c r="F86" s="2"/>
      <c r="G86" s="2"/>
      <c r="H86" s="2"/>
      <c r="I86" s="2"/>
      <c r="J86" s="2"/>
      <c r="K86" s="2"/>
      <c r="L86" s="2"/>
      <c r="M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x14ac:dyDescent="0.25">
      <c r="A87" s="2">
        <v>12.980000000000011</v>
      </c>
      <c r="B87" s="2"/>
      <c r="C87" s="2">
        <f t="shared" si="2"/>
        <v>2.5799002002823537</v>
      </c>
      <c r="D87" s="2"/>
      <c r="E87" s="2"/>
      <c r="F87" s="2"/>
      <c r="G87" s="2"/>
      <c r="H87" s="2"/>
      <c r="I87" s="2"/>
      <c r="J87" s="2"/>
      <c r="K87" s="2"/>
      <c r="L87" s="2"/>
      <c r="M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x14ac:dyDescent="0.25">
      <c r="A88" s="2">
        <v>13.200000000000012</v>
      </c>
      <c r="B88" s="2"/>
      <c r="C88" s="2">
        <f t="shared" si="2"/>
        <v>2.530889855666127</v>
      </c>
      <c r="D88" s="2"/>
      <c r="E88" s="2"/>
      <c r="F88" s="2"/>
      <c r="G88" s="2"/>
      <c r="H88" s="2"/>
      <c r="I88" s="2"/>
      <c r="J88" s="2"/>
      <c r="K88" s="2"/>
      <c r="L88" s="2"/>
      <c r="M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x14ac:dyDescent="0.25">
      <c r="A89" s="2">
        <v>13.420000000000012</v>
      </c>
      <c r="B89" s="2"/>
      <c r="C89" s="2">
        <f t="shared" si="2"/>
        <v>2.4831791361680184</v>
      </c>
      <c r="D89" s="2"/>
      <c r="E89" s="2"/>
      <c r="F89" s="2"/>
      <c r="G89" s="2"/>
      <c r="H89" s="2"/>
      <c r="I89" s="2"/>
      <c r="J89" s="2"/>
      <c r="K89" s="2"/>
      <c r="L89" s="2"/>
      <c r="M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x14ac:dyDescent="0.25">
      <c r="A90" s="2">
        <v>13.640000000000013</v>
      </c>
      <c r="B90" s="2"/>
      <c r="C90" s="2">
        <f t="shared" si="2"/>
        <v>2.4370794040598742</v>
      </c>
      <c r="D90" s="2"/>
      <c r="E90" s="2"/>
      <c r="F90" s="2"/>
      <c r="G90" s="2"/>
      <c r="H90" s="2"/>
      <c r="I90" s="2"/>
      <c r="J90" s="2"/>
      <c r="K90" s="2"/>
      <c r="L90" s="2"/>
      <c r="M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x14ac:dyDescent="0.25">
      <c r="A91" s="2">
        <v>13.860000000000014</v>
      </c>
      <c r="B91" s="2"/>
      <c r="C91" s="2">
        <f t="shared" si="2"/>
        <v>2.3929000584992828</v>
      </c>
      <c r="D91" s="2"/>
      <c r="E91" s="2"/>
      <c r="F91" s="2"/>
      <c r="G91" s="2"/>
      <c r="H91" s="2"/>
      <c r="I91" s="2"/>
      <c r="J91" s="2"/>
      <c r="K91" s="2"/>
      <c r="L91" s="2"/>
      <c r="M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x14ac:dyDescent="0.25">
      <c r="A92" s="2">
        <v>14.080000000000014</v>
      </c>
      <c r="B92" s="2"/>
      <c r="C92" s="2">
        <f t="shared" si="2"/>
        <v>2.3509366843362773</v>
      </c>
      <c r="D92" s="2"/>
      <c r="E92" s="2"/>
      <c r="F92" s="2"/>
      <c r="G92" s="2"/>
      <c r="H92" s="2"/>
      <c r="I92" s="2"/>
      <c r="J92" s="2"/>
      <c r="K92" s="2"/>
      <c r="L92" s="2"/>
      <c r="M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x14ac:dyDescent="0.25">
      <c r="A93" s="2">
        <v>14.300000000000015</v>
      </c>
      <c r="B93" s="2"/>
      <c r="C93" s="2">
        <f t="shared" ref="C93:C128" si="3">LOG((10^$G$5-10^$G$2)*10^(-1*((A93/$G$3)^$G$4))+10^$G$2)</f>
        <v>2.3114579065827607</v>
      </c>
      <c r="D93" s="2"/>
      <c r="E93" s="2"/>
      <c r="F93" s="2"/>
      <c r="G93" s="2"/>
      <c r="H93" s="2"/>
      <c r="I93" s="2"/>
      <c r="J93" s="2"/>
      <c r="K93" s="2"/>
      <c r="L93" s="2"/>
      <c r="M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x14ac:dyDescent="0.25">
      <c r="A94" s="2">
        <v>14.520000000000016</v>
      </c>
      <c r="B94" s="2"/>
      <c r="C94" s="2">
        <f t="shared" si="3"/>
        <v>2.2746920653009628</v>
      </c>
      <c r="D94" s="2"/>
      <c r="E94" s="2"/>
      <c r="F94" s="2"/>
      <c r="G94" s="2"/>
      <c r="H94" s="2"/>
      <c r="I94" s="2"/>
      <c r="J94" s="2"/>
      <c r="K94" s="2"/>
      <c r="L94" s="2"/>
      <c r="M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x14ac:dyDescent="0.25">
      <c r="A95" s="2">
        <v>14.740000000000016</v>
      </c>
      <c r="B95" s="2"/>
      <c r="C95" s="2">
        <f t="shared" si="3"/>
        <v>2.2408151106787493</v>
      </c>
      <c r="D95" s="2"/>
      <c r="E95" s="2"/>
      <c r="F95" s="2"/>
      <c r="G95" s="2"/>
      <c r="H95" s="2"/>
      <c r="I95" s="2"/>
      <c r="J95" s="2"/>
      <c r="K95" s="2"/>
      <c r="L95" s="2"/>
      <c r="M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x14ac:dyDescent="0.25">
      <c r="A96" s="2">
        <v>14.960000000000017</v>
      </c>
      <c r="B96" s="2"/>
      <c r="C96" s="2">
        <f t="shared" si="3"/>
        <v>2.2099411869265251</v>
      </c>
      <c r="D96" s="2"/>
      <c r="E96" s="2"/>
      <c r="F96" s="2"/>
      <c r="G96" s="2"/>
      <c r="H96" s="2"/>
      <c r="I96" s="2"/>
      <c r="J96" s="2"/>
      <c r="K96" s="2"/>
      <c r="L96" s="2"/>
      <c r="M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x14ac:dyDescent="0.25">
      <c r="A97" s="2">
        <v>15.180000000000017</v>
      </c>
      <c r="B97" s="2"/>
      <c r="C97" s="2">
        <f t="shared" si="3"/>
        <v>2.1821171578060063</v>
      </c>
      <c r="D97" s="2"/>
      <c r="E97" s="2"/>
      <c r="F97" s="2"/>
      <c r="G97" s="2"/>
      <c r="H97" s="2"/>
      <c r="I97" s="2"/>
      <c r="J97" s="2"/>
      <c r="K97" s="2"/>
      <c r="L97" s="2"/>
      <c r="M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x14ac:dyDescent="0.25">
      <c r="A98" s="2">
        <v>15.400000000000018</v>
      </c>
      <c r="B98" s="2"/>
      <c r="C98" s="2">
        <f t="shared" si="3"/>
        <v>2.157321833887107</v>
      </c>
      <c r="D98" s="2"/>
      <c r="E98" s="2"/>
      <c r="F98" s="2"/>
      <c r="G98" s="2"/>
      <c r="H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x14ac:dyDescent="0.25">
      <c r="A99" s="2">
        <v>15.620000000000019</v>
      </c>
      <c r="B99" s="2"/>
      <c r="C99" s="2">
        <f t="shared" si="3"/>
        <v>2.1354699885568604</v>
      </c>
      <c r="D99" s="2"/>
      <c r="E99" s="2"/>
      <c r="F99" s="2"/>
      <c r="G99" s="2"/>
      <c r="H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x14ac:dyDescent="0.25">
      <c r="A100" s="2">
        <v>15.840000000000019</v>
      </c>
      <c r="B100" s="2"/>
      <c r="C100" s="2">
        <f t="shared" si="3"/>
        <v>2.1164205560072107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x14ac:dyDescent="0.25">
      <c r="A101" s="2">
        <v>16.06000000000002</v>
      </c>
      <c r="B101" s="2"/>
      <c r="C101" s="2">
        <f t="shared" si="3"/>
        <v>2.0999878570063686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x14ac:dyDescent="0.25">
      <c r="A102" s="2">
        <v>16.280000000000019</v>
      </c>
      <c r="B102" s="2"/>
      <c r="C102" s="2">
        <f t="shared" si="3"/>
        <v>2.0859544124654508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x14ac:dyDescent="0.25">
      <c r="A103" s="2">
        <v>16.500000000000018</v>
      </c>
      <c r="B103" s="2"/>
      <c r="C103" s="2">
        <f t="shared" si="3"/>
        <v>2.0740839097362751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x14ac:dyDescent="0.25">
      <c r="A104" s="2">
        <v>16.720000000000017</v>
      </c>
      <c r="B104" s="2"/>
      <c r="C104" s="2">
        <f t="shared" si="3"/>
        <v>2.0641331289756515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x14ac:dyDescent="0.25">
      <c r="A105" s="2">
        <v>16.940000000000015</v>
      </c>
      <c r="B105" s="2"/>
      <c r="C105" s="2">
        <f t="shared" si="3"/>
        <v>2.0558620149025488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x14ac:dyDescent="0.25">
      <c r="A106" s="2">
        <v>17.160000000000014</v>
      </c>
      <c r="B106" s="2"/>
      <c r="C106" s="2">
        <f t="shared" si="3"/>
        <v>2.0490414848292446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x14ac:dyDescent="0.25">
      <c r="A107" s="2">
        <v>17.380000000000013</v>
      </c>
      <c r="B107" s="2"/>
      <c r="C107" s="2">
        <f t="shared" si="3"/>
        <v>2.0434589147706519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x14ac:dyDescent="0.25">
      <c r="A108" s="2">
        <v>17.600000000000012</v>
      </c>
      <c r="B108" s="2"/>
      <c r="C108" s="2">
        <f t="shared" si="3"/>
        <v>2.0389214983802759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x14ac:dyDescent="0.25">
      <c r="A109" s="2">
        <v>17.820000000000011</v>
      </c>
      <c r="B109" s="2"/>
      <c r="C109" s="2">
        <f t="shared" si="3"/>
        <v>2.035257820483602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x14ac:dyDescent="0.25">
      <c r="A110" s="2">
        <v>18.04000000000001</v>
      </c>
      <c r="B110" s="2"/>
      <c r="C110" s="2">
        <f t="shared" si="3"/>
        <v>2.0323180435054922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x14ac:dyDescent="0.25">
      <c r="A111" s="2">
        <v>18.260000000000009</v>
      </c>
      <c r="B111" s="2"/>
      <c r="C111" s="2">
        <f t="shared" si="3"/>
        <v>2.0299730968166743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x14ac:dyDescent="0.25">
      <c r="A112" s="2">
        <v>18.480000000000008</v>
      </c>
      <c r="B112" s="2"/>
      <c r="C112" s="2">
        <f t="shared" si="3"/>
        <v>2.0281132121351981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x14ac:dyDescent="0.25">
      <c r="A113" s="2">
        <v>18.700000000000006</v>
      </c>
      <c r="B113" s="2"/>
      <c r="C113" s="2">
        <f t="shared" si="3"/>
        <v>2.0266460839196609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x14ac:dyDescent="0.25">
      <c r="A114" s="2">
        <v>18.920000000000005</v>
      </c>
      <c r="B114" s="2"/>
      <c r="C114" s="2">
        <f t="shared" si="3"/>
        <v>2.025494866907334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x14ac:dyDescent="0.25">
      <c r="A115" s="2">
        <v>19.140000000000004</v>
      </c>
      <c r="B115" s="2"/>
      <c r="C115" s="2">
        <f t="shared" si="3"/>
        <v>2.024596162225281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x14ac:dyDescent="0.25">
      <c r="A116" s="2">
        <v>19.360000000000003</v>
      </c>
      <c r="B116" s="2"/>
      <c r="C116" s="2">
        <f t="shared" si="3"/>
        <v>2.0238980928470558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x14ac:dyDescent="0.25">
      <c r="A117" s="2">
        <v>19.580000000000002</v>
      </c>
      <c r="B117" s="2"/>
      <c r="C117" s="2">
        <f t="shared" si="3"/>
        <v>2.0233585295417216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x14ac:dyDescent="0.25">
      <c r="A118" s="2">
        <v>19.8</v>
      </c>
      <c r="B118" s="2"/>
      <c r="C118" s="2">
        <f t="shared" si="3"/>
        <v>2.0229434990916557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x14ac:dyDescent="0.25">
      <c r="A119" s="2">
        <v>20.02</v>
      </c>
      <c r="B119" s="2"/>
      <c r="C119" s="2">
        <f t="shared" si="3"/>
        <v>2.0226257858673695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x14ac:dyDescent="0.25">
      <c r="A120" s="2">
        <v>20.239999999999998</v>
      </c>
      <c r="B120" s="2"/>
      <c r="C120" s="2">
        <f t="shared" si="3"/>
        <v>2.0223837240533813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x14ac:dyDescent="0.25">
      <c r="A121" s="2">
        <v>20.459999999999997</v>
      </c>
      <c r="B121" s="2"/>
      <c r="C121" s="2">
        <f t="shared" si="3"/>
        <v>2.022200169236446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x14ac:dyDescent="0.25">
      <c r="A122" s="2">
        <v>20.679999999999996</v>
      </c>
      <c r="B122" s="2"/>
      <c r="C122" s="2">
        <f t="shared" si="3"/>
        <v>2.0220616332623567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x14ac:dyDescent="0.25">
      <c r="A123" s="2">
        <v>20.899999999999995</v>
      </c>
      <c r="B123" s="2"/>
      <c r="C123" s="2">
        <f t="shared" si="3"/>
        <v>2.0219575640938441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x14ac:dyDescent="0.25">
      <c r="A124" s="2">
        <v>21.119999999999994</v>
      </c>
      <c r="B124" s="2"/>
      <c r="C124" s="2">
        <f t="shared" si="3"/>
        <v>2.0218797519845007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x14ac:dyDescent="0.25">
      <c r="A125" s="2">
        <v>21.339999999999993</v>
      </c>
      <c r="B125" s="2"/>
      <c r="C125" s="2">
        <f t="shared" si="3"/>
        <v>2.0218218439776638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x14ac:dyDescent="0.25">
      <c r="A126" s="2">
        <v>21.559999999999992</v>
      </c>
      <c r="B126" s="2"/>
      <c r="C126" s="2">
        <f t="shared" si="3"/>
        <v>2.0217789500849905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x14ac:dyDescent="0.25">
      <c r="A127" s="2">
        <v>21.77999999999999</v>
      </c>
      <c r="B127" s="2"/>
      <c r="C127" s="2">
        <f t="shared" si="3"/>
        <v>2.021747326178752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x14ac:dyDescent="0.25">
      <c r="A128" s="2">
        <v>21.999999999999989</v>
      </c>
      <c r="B128" s="2"/>
      <c r="C128" s="2">
        <f t="shared" si="3"/>
        <v>2.0217241204314047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</sheetData>
  <mergeCells count="1">
    <mergeCell ref="F12:L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Gradual Heating 56C All Data</vt:lpstr>
      <vt:lpstr>Waterbath 56C All Data</vt:lpstr>
      <vt:lpstr>12662 Un-chilled Coroller</vt:lpstr>
      <vt:lpstr>12662 Un-chilled</vt:lpstr>
      <vt:lpstr>12662 Pre-chilled Albert</vt:lpstr>
      <vt:lpstr>12662 Pre-chilled</vt:lpstr>
      <vt:lpstr>13126 Un-chilled Coroller</vt:lpstr>
      <vt:lpstr>13126UC</vt:lpstr>
      <vt:lpstr>13126PC_Albert</vt:lpstr>
      <vt:lpstr>13126PC</vt:lpstr>
      <vt:lpstr>13136 Un-chilled Coroller</vt:lpstr>
      <vt:lpstr>13136 Un-chilled Data</vt:lpstr>
      <vt:lpstr>13136 Pre-chilled Albert</vt:lpstr>
      <vt:lpstr>13136 Pre-chilled Data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Gradual Heating 56C</dc:title>
  <dc:creator>trjones</dc:creator>
  <cp:lastModifiedBy>Ginn, Michael</cp:lastModifiedBy>
  <dcterms:created xsi:type="dcterms:W3CDTF">2013-04-26T13:56:36Z</dcterms:created>
  <dcterms:modified xsi:type="dcterms:W3CDTF">2016-11-01T18:22:47Z</dcterms:modified>
</cp:coreProperties>
</file>